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2/IFP 1T22/Compilado de Cuadros/"/>
    </mc:Choice>
  </mc:AlternateContent>
  <xr:revisionPtr revIDLastSave="8396" documentId="13_ncr:1_{C39F1415-BF02-4B19-961A-50E4CB396925}" xr6:coauthVersionLast="47" xr6:coauthVersionMax="47" xr10:uidLastSave="{F1F8755F-A5A9-47A4-9024-125ECC099528}"/>
  <bookViews>
    <workbookView xWindow="-110" yWindow="-110" windowWidth="19420" windowHeight="10420" firstSheet="73" activeTab="79" xr2:uid="{7A15AC49-75FD-4024-BDB1-F08A3AA36BCC}"/>
  </bookViews>
  <sheets>
    <sheet name="C I.1.1" sheetId="95" r:id="rId1"/>
    <sheet name="C I.1.2" sheetId="130" r:id="rId2"/>
    <sheet name="C I.2.1" sheetId="1" r:id="rId3"/>
    <sheet name="C I.2.2" sheetId="2" r:id="rId4"/>
    <sheet name="C I.2.3" sheetId="4" r:id="rId5"/>
    <sheet name="C I.2.4" sheetId="3" r:id="rId6"/>
    <sheet name="C I.4.1" sheetId="6" r:id="rId7"/>
    <sheet name="C I.4.2" sheetId="5" r:id="rId8"/>
    <sheet name="C I.5.1" sheetId="7" r:id="rId9"/>
    <sheet name="C I.5.2" sheetId="11" r:id="rId10"/>
    <sheet name="C I.5.3" sheetId="8" r:id="rId11"/>
    <sheet name="C I.5.4" sheetId="9" r:id="rId12"/>
    <sheet name="C I.5.5" sheetId="10" r:id="rId13"/>
    <sheet name="C I.5.6" sheetId="127" r:id="rId14"/>
    <sheet name="C I.6.1" sheetId="12" r:id="rId15"/>
    <sheet name="C I.7.1" sheetId="13" r:id="rId16"/>
    <sheet name="C I.7.2" sheetId="14" r:id="rId17"/>
    <sheet name="C I.8.1" sheetId="15" r:id="rId18"/>
    <sheet name="C I.8.2" sheetId="16" r:id="rId19"/>
    <sheet name="C. I.9.1" sheetId="99" r:id="rId20"/>
    <sheet name="C I.9.2" sheetId="133" r:id="rId21"/>
    <sheet name="C I.9.3" sheetId="118" r:id="rId22"/>
    <sheet name="C I.9.4" sheetId="134" r:id="rId23"/>
    <sheet name="C I.9.5" sheetId="135" r:id="rId24"/>
    <sheet name="C I.9.6" sheetId="17" r:id="rId25"/>
    <sheet name="C I.10.1" sheetId="18" r:id="rId26"/>
    <sheet name="C I.11.1" sheetId="129" r:id="rId27"/>
    <sheet name="C I.11.2" sheetId="136" r:id="rId28"/>
    <sheet name="C I.11.3" sheetId="137" r:id="rId29"/>
    <sheet name="C I.11.4" sheetId="138" r:id="rId30"/>
    <sheet name="C I.11.5" sheetId="139" r:id="rId31"/>
    <sheet name="C I.11.6" sheetId="140" r:id="rId32"/>
    <sheet name="C II.1.1" sheetId="19" r:id="rId33"/>
    <sheet name="C II.1.2" sheetId="131" r:id="rId34"/>
    <sheet name="C II.2.1" sheetId="20" r:id="rId35"/>
    <sheet name="C II.2.2" sheetId="143" r:id="rId36"/>
    <sheet name="C II.2.3" sheetId="119" r:id="rId37"/>
    <sheet name="C II.3.1" sheetId="103" r:id="rId38"/>
    <sheet name="C II.3.2" sheetId="21" r:id="rId39"/>
    <sheet name="C II.4.1" sheetId="100" r:id="rId40"/>
    <sheet name="C II.4.2" sheetId="22" r:id="rId41"/>
    <sheet name="C II.5.1" sheetId="23" r:id="rId42"/>
    <sheet name="C II.6.1" sheetId="24" r:id="rId43"/>
    <sheet name="C II.7.1" sheetId="150" r:id="rId44"/>
    <sheet name="C III.3.1" sheetId="26" r:id="rId45"/>
    <sheet name="C III.3.2" sheetId="132" r:id="rId46"/>
    <sheet name="C III.4.1" sheetId="28" r:id="rId47"/>
    <sheet name="C III.4.2" sheetId="29" r:id="rId48"/>
    <sheet name="C III.4.3" sheetId="30" r:id="rId49"/>
    <sheet name="C III.4.4" sheetId="31" r:id="rId50"/>
    <sheet name="C III.5.1" sheetId="32" r:id="rId51"/>
    <sheet name="C III.5.2" sheetId="33" r:id="rId52"/>
    <sheet name="C III.6.1" sheetId="34" r:id="rId53"/>
    <sheet name="C III.6.2" sheetId="35" r:id="rId54"/>
    <sheet name="C III.7.1" sheetId="36" r:id="rId55"/>
    <sheet name="C III.8.1" sheetId="37" r:id="rId56"/>
    <sheet name="C III.9.1" sheetId="144" r:id="rId57"/>
    <sheet name="C III.9.2" sheetId="145" r:id="rId58"/>
    <sheet name="C A.I.1" sheetId="75" r:id="rId59"/>
    <sheet name="C A.I.2" sheetId="76" r:id="rId60"/>
    <sheet name="C A.I.3" sheetId="77" r:id="rId61"/>
    <sheet name="C A.I.4" sheetId="78" r:id="rId62"/>
    <sheet name="C A.I.5" sheetId="63" r:id="rId63"/>
    <sheet name="C A.I.6" sheetId="64" r:id="rId64"/>
    <sheet name="C A.I.7" sheetId="65" r:id="rId65"/>
    <sheet name="C A.I.8" sheetId="66" r:id="rId66"/>
    <sheet name="C A.II.1" sheetId="104" r:id="rId67"/>
    <sheet name="C A.II.2" sheetId="105" r:id="rId68"/>
    <sheet name="C A.II.3" sheetId="106" r:id="rId69"/>
    <sheet name="C A.II.4" sheetId="107" r:id="rId70"/>
    <sheet name="C A.II.5" sheetId="108" r:id="rId71"/>
    <sheet name="C A.II.6" sheetId="109" r:id="rId72"/>
    <sheet name="C A.II.7" sheetId="110" r:id="rId73"/>
    <sheet name="C.A.II.8" sheetId="111" r:id="rId74"/>
    <sheet name="C A.II.9" sheetId="112" r:id="rId75"/>
    <sheet name="C.A.II.10" sheetId="113" r:id="rId76"/>
    <sheet name="C.A.II.11" sheetId="114" r:id="rId77"/>
    <sheet name="C A.II.12" sheetId="115" r:id="rId78"/>
    <sheet name="C A.II.13" sheetId="116" r:id="rId79"/>
    <sheet name="C A.II.14" sheetId="117" r:id="rId80"/>
    <sheet name="C A.III.1" sheetId="60" r:id="rId81"/>
    <sheet name="C A.III.2" sheetId="61" r:id="rId82"/>
    <sheet name="C A.III.3" sheetId="62" r:id="rId83"/>
    <sheet name="C R.1.1" sheetId="141" r:id="rId84"/>
    <sheet name="C R.4.1" sheetId="146" r:id="rId85"/>
    <sheet name="C R.4.2" sheetId="147" r:id="rId86"/>
    <sheet name="C R.4.A1" sheetId="148" r:id="rId87"/>
  </sheets>
  <externalReferences>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s>
  <definedNames>
    <definedName name="__C">[1]A!#REF!</definedName>
    <definedName name="_0012TC">#REF!</definedName>
    <definedName name="_0106TC">[2]Hoja1!$B$77:$D$94</definedName>
    <definedName name="_0112TC">[2]Hoja1!$B$77:$E$94</definedName>
    <definedName name="_1INT_DEBT">'[3]12. Table 3-7'!#REF!</definedName>
    <definedName name="_C">[4]A!#REF!</definedName>
    <definedName name="_Fill" hidden="1">[5]CHIL5050!$C$5:$BK$5</definedName>
    <definedName name="_msoanchor_2">'[6]C R.1.1'!#REF!</definedName>
    <definedName name="_Parse_Out" hidden="1">[5]CHIL5050!$B$5</definedName>
    <definedName name="A">[1]A!$A$203:$K$210</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[4]A!#REF!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'[7]Spread LA'!#REF!</definedName>
    <definedName name="A_6" hidden="1">#REF!</definedName>
    <definedName name="A_7" hidden="1">#REF!</definedName>
    <definedName name="A_8" hidden="1">#REF!</definedName>
    <definedName name="A_9" hidden="1">'[8]Resumen '!#REF!</definedName>
    <definedName name="aaaa">[2]Hoja1!$B$5:$E$63</definedName>
    <definedName name="aaaaa">[2]Hoja1!$B$5:$E$63</definedName>
    <definedName name="ADJGDPDATA">'[9]Baseline (GDP) (adj for timing)'!$A$10:$U$77</definedName>
    <definedName name="ADJGDPDATALABELS">'[9]Baseline (GDP) (adj for timing)'!$A$9:$U$9</definedName>
    <definedName name="Aii">[1]A!#REF!</definedName>
    <definedName name="AII_2">#REF!</definedName>
    <definedName name="Amortizaciones">#REF!</definedName>
    <definedName name="_xlnm.Print_Area">#REF!</definedName>
    <definedName name="asd" hidden="1">[10]Bolsas!$Y$6</definedName>
    <definedName name="BACKUP">#REF!</definedName>
    <definedName name="BASEGDPDATA">'[9]Baseline (GDP)'!$A$10:$Z$77</definedName>
    <definedName name="BASEGDPLABELS">'[9]Baseline (GDP)'!$A$9:$Z$9</definedName>
    <definedName name="BASELINE">#REF!</definedName>
    <definedName name="BLPH1" hidden="1">'[7]Spread LA'!#REF!</definedName>
    <definedName name="BLPH13" hidden="1">'[7]Spread LA'!$G$5</definedName>
    <definedName name="BLPH14" hidden="1">[7]Bolsas!$A$6</definedName>
    <definedName name="BLPH15" hidden="1">[7]Bolsas!$C$6</definedName>
    <definedName name="BLPH16" hidden="1">[7]Bolsas!$G$6</definedName>
    <definedName name="BLPH17" hidden="1">[7]Bolsas!$I$6</definedName>
    <definedName name="BLPH18" hidden="1">[7]Bolsas!$K$6</definedName>
    <definedName name="BLPH19" hidden="1">[7]Bolsas!$M$6</definedName>
    <definedName name="BLPH2" hidden="1">'[7]Spread LA'!$A$5</definedName>
    <definedName name="BLPH20" hidden="1">[7]Bolsas!$O$6</definedName>
    <definedName name="BLPH21" hidden="1">[7]Bolsas!$E$6</definedName>
    <definedName name="BLPH22" hidden="1">[7]Bolsas!$Q$6</definedName>
    <definedName name="BLPH23" hidden="1">[7]Bolsas!$S$6</definedName>
    <definedName name="BLPH24" hidden="1">[7]Bolsas!$U$6</definedName>
    <definedName name="BLPH25" hidden="1">[7]Bolsas!$W$6</definedName>
    <definedName name="BLPH26" hidden="1">[7]Bolsas!$Y$6</definedName>
    <definedName name="BLPH27" hidden="1">[7]Bolsas!$AA$6</definedName>
    <definedName name="BLPH28" hidden="1">[7]Bolsas!$AC$6</definedName>
    <definedName name="BLPH29" hidden="1">[7]Bolsas!$AE$6</definedName>
    <definedName name="BLPH3" hidden="1">'[7]Spread LA'!$C$5</definedName>
    <definedName name="BLPH30" hidden="1">[7]Bolsas!$AG$6</definedName>
    <definedName name="BLPH31" hidden="1">[7]Bolsas!$AI$6</definedName>
    <definedName name="BLPH32" hidden="1">[7]Bolsas!$AK$6</definedName>
    <definedName name="BLPH33" hidden="1">[7]Bolsas!$AM$6</definedName>
    <definedName name="BLPH34" hidden="1">#REF!</definedName>
    <definedName name="BLPH35" hidden="1">[7]Bolsas!$AO$6</definedName>
    <definedName name="BLPH36" hidden="1">[7]Bolsas!$AU$6</definedName>
    <definedName name="BLPH37" hidden="1">[7]Bolsas!$AW$6</definedName>
    <definedName name="BLPH38" hidden="1">[7]Bolsas!$AY$6</definedName>
    <definedName name="BLPH39" hidden="1">[7]Bolsas!$BA$6</definedName>
    <definedName name="BLPH4" hidden="1">'[7]Spread LA'!$E$5</definedName>
    <definedName name="BLPH40" hidden="1">[7]Bolsas!$BC$6</definedName>
    <definedName name="BLPH41" hidden="1">[7]Bolsas!$AS$6</definedName>
    <definedName name="BLPH42" hidden="1">[7]Bolsas!$AQ$6</definedName>
    <definedName name="BLPH43" hidden="1">[7]Bolsas!$BE$6</definedName>
    <definedName name="BLPH44" hidden="1">'[7]Spread LA'!$I$5</definedName>
    <definedName name="BLPH45" hidden="1">'[7]Spread LA'!$K$5</definedName>
    <definedName name="BLPH46" hidden="1">'[7]Spread LA'!$M$5</definedName>
    <definedName name="BLPH47" hidden="1">'[7]Spread LA'!$P$5</definedName>
    <definedName name="BLPH48" hidden="1">#REF!</definedName>
    <definedName name="BLPH49" hidden="1">#REF!</definedName>
    <definedName name="BLPH5" hidden="1">'[8]Resumen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[11]PCU!#REF!</definedName>
    <definedName name="BLPH63" hidden="1">#REF!</definedName>
    <definedName name="BLPH64" hidden="1">#REF!</definedName>
    <definedName name="BLPH65" hidden="1">#REF!</definedName>
    <definedName name="BLPH66" hidden="1">#REF!</definedName>
    <definedName name="BLPH67" hidden="1">#REF!</definedName>
    <definedName name="BudgetYear">[12]Placeholders!$C$38</definedName>
    <definedName name="ca" hidden="1">[10]Bolsas!$U$6</definedName>
    <definedName name="CalcAmort">#REF!</definedName>
    <definedName name="Cancel_Prepag">#REF!,#REF!</definedName>
    <definedName name="Cancelaciones">#REF!</definedName>
    <definedName name="Capitulo">[13]Proyeccion!$W$21:$W$156</definedName>
    <definedName name="Cartera_Cons_USD">'[14]Emisores  CD'!$S$74</definedName>
    <definedName name="Cartera_USD">'[14]Emisores  CD'!$S$73</definedName>
    <definedName name="Comisiones">#REF!</definedName>
    <definedName name="CurrentYear">[12]Placeholders!$C$37</definedName>
    <definedName name="das" hidden="1">[10]Bolsas!$AA$6</definedName>
    <definedName name="Datos">[15]Datos!$A$1:$E$5126</definedName>
    <definedName name="dddd">'[3]12. Table 3-7'!#REF!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'[14]Stock Inv'!$B$3</definedName>
    <definedName name="fg" hidden="1">'[10]Spread LA'!$C$5</definedName>
    <definedName name="fromyear">[16]Data!$B$26</definedName>
    <definedName name="GROWTH">#REF!</definedName>
    <definedName name="GRWTH">#REF!</definedName>
    <definedName name="HANDENTEREDDATA">'[9]Hand Entered Data'!$A$1:$C$67</definedName>
    <definedName name="HANDENTEREDDATALABELS">'[9]Hand Entered Data'!$A$1:$C$1</definedName>
    <definedName name="hg" hidden="1">[10]Bolsas!$AG$6</definedName>
    <definedName name="hgd" hidden="1">[10]Bolsas!$AI$6</definedName>
    <definedName name="hhh">#REF!</definedName>
    <definedName name="hhhh">#REF!</definedName>
    <definedName name="Intereses">#REF!</definedName>
    <definedName name="InvCF">[17]Hoja1!$AO$292:$CD$389</definedName>
    <definedName name="IPC_Total98">#REF!</definedName>
    <definedName name="jfhkjf">#REF!</definedName>
    <definedName name="KKK">#REF!</definedName>
    <definedName name="lalala">#REF!</definedName>
    <definedName name="LMaxEmisorUSD">'[14]Emisores  CD'!$S$72</definedName>
    <definedName name="m">[18]Settings!$B$4</definedName>
    <definedName name="Monedas">[13]Tasas!$B$54:$B$71</definedName>
    <definedName name="newbase">[19]Data!$C$3</definedName>
    <definedName name="OFFBUD">#REF!</definedName>
    <definedName name="oldbase">[19]Data!$C$2</definedName>
    <definedName name="OLE_LINK1" localSheetId="2">'C I.2.1'!$A$5</definedName>
    <definedName name="OutYear1">[12]Placeholders!$C$39</definedName>
    <definedName name="OutYear2">[12]Placeholders!$C$40</definedName>
    <definedName name="OutYear3">[12]Placeholders!$C$41</definedName>
    <definedName name="OutYear4">[12]Placeholders!$C$42</definedName>
    <definedName name="OutYear5">[12]Placeholders!$C$43</definedName>
    <definedName name="OutYear6">[12]Placeholders!$C$44</definedName>
    <definedName name="OutYear7">[12]Placeholders!$C$45</definedName>
    <definedName name="OutYear8">[12]Placeholders!$C$46</definedName>
    <definedName name="OutYear9">[12]Placeholders!$C$47</definedName>
    <definedName name="Paridades">[13]Tasas!$B$54:$C$71</definedName>
    <definedName name="ParidFechas">#REF!</definedName>
    <definedName name="ParidVigDic2000">#REF!</definedName>
    <definedName name="Partidas">[2]Hoja1!$B$108:$C$130</definedName>
    <definedName name="PartidasCodigos">[2]Hoja1!$B$108:$B$130</definedName>
    <definedName name="PIB_pc" hidden="1">'[20]Gasolina (RBOB)'!$A$1:$E$7</definedName>
    <definedName name="Prepagos">#REF!</definedName>
    <definedName name="Print_Area2">'[21]Growth rates'!$B$3:$M$61</definedName>
    <definedName name="print_area3">#REF!</definedName>
    <definedName name="Proyección">#REF!</definedName>
    <definedName name="Proyecto">#REF!</definedName>
    <definedName name="q" hidden="1">[10]Bolsas!$AC$6</definedName>
    <definedName name="qe" hidden="1">[10]Bolsas!$AE$6</definedName>
    <definedName name="qew">#REF!</definedName>
    <definedName name="qwerty">[22]A!#REF!</definedName>
    <definedName name="qwerty2">[2]Hoja1!$B$5:$E$63</definedName>
    <definedName name="qwerty3">[22]A!#REF!</definedName>
    <definedName name="qwerty4">[22]A!#REF!</definedName>
    <definedName name="qwerty5">[22]A!$B$8:$B$20</definedName>
    <definedName name="Resumen_Desemb">#REF!</definedName>
    <definedName name="Resumen_Ppto">#REF!,#REF!</definedName>
    <definedName name="Resumen_SD">#REF!</definedName>
    <definedName name="Saldos">#REF!</definedName>
    <definedName name="sem">'[14]Datos Diarios'!$AT$1:$AU$7</definedName>
    <definedName name="Semana">'[14]Datos Diarios'!$AT$1:$AU$7</definedName>
    <definedName name="Servicio_Deuda">#REF!,#REF!,#REF!</definedName>
    <definedName name="SOG">#REF!</definedName>
    <definedName name="SpreadsheetBuilder_12" hidden="1">'[23]Proyecciones PIB (Bloomberg)'!#REF!</definedName>
    <definedName name="SpreadsheetBuilder_13" hidden="1">'[23]Proyecciones PIB (Bloomberg)'!#REF!</definedName>
    <definedName name="SpreadsheetBuilder_14" hidden="1">[24]RIESGO!#REF!</definedName>
    <definedName name="SpreadsheetBuilder_15" hidden="1">'[23]Proyecciones PIB (Bloomberg)'!#REF!</definedName>
    <definedName name="SpreadsheetBuilder_18" hidden="1">'[23]Sorpresas Económicas'!#REF!</definedName>
    <definedName name="SpreadsheetBuilder_19" hidden="1">'[23]Sorpresas Económicas'!#REF!</definedName>
    <definedName name="SpreadsheetBuilder_2" hidden="1">#REF!</definedName>
    <definedName name="SpreadsheetBuilder_22" hidden="1">'[23]Probabilidad de Recesión'!#REF!</definedName>
    <definedName name="SpreadsheetBuilder_23" hidden="1">'[23]Probabilidad de Recesión'!#REF!</definedName>
    <definedName name="SpreadsheetBuilder_25" hidden="1">'[23]Proy PIB B'!#REF!</definedName>
    <definedName name="SpreadsheetBuilder_3" hidden="1">'[25]Gasolina (RBOB)'!$A$1:$E$7</definedName>
    <definedName name="SpreadsheetBuilder_6" hidden="1">#REF!</definedName>
    <definedName name="Tasas_Interes">[13]Tasas!$B$8:$D$49</definedName>
    <definedName name="TasasProy">[26]Tasas!$A$4:$K$65</definedName>
    <definedName name="TasasVig">[2]Hoja1!$B$5:$E$63</definedName>
    <definedName name="TasasVigTipos">[2]Hoja1!$B$5:$B$63</definedName>
    <definedName name="TC">'[14]Stock Inv'!$E$68</definedName>
    <definedName name="Tipos_Tasas">[13]Tasas!$B$8:$B$49</definedName>
    <definedName name="_xlnm.Print_Titles">#N/A</definedName>
    <definedName name="Total__BCX0500706">[17]Hoja1!#REF!</definedName>
    <definedName name="Total__BCX0500806">[17]Hoja1!#REF!</definedName>
    <definedName name="Total__BCX0500906">[17]Hoja1!#REF!</definedName>
    <definedName name="Total__BCX0501006">[17]Hoja1!#REF!</definedName>
    <definedName name="Total__BCX0501206">[17]Hoja1!#REF!</definedName>
    <definedName name="Total__CD">[17]Hoja1!#REF!</definedName>
    <definedName name="Total__Depósito_BCCH">[17]Hoja1!#REF!</definedName>
    <definedName name="Total__DPF_BECH.">[17]Hoja1!#REF!</definedName>
    <definedName name="Total__Pacto_BECH.">[17]Hoja1!#REF!</definedName>
    <definedName name="Total__TD">[17]Hoja1!#REF!</definedName>
    <definedName name="Total_BCP_05">[17]Hoja1!#REF!</definedName>
    <definedName name="Total_BCP_10">[17]Hoja1!#REF!</definedName>
    <definedName name="Total_BCP0800407">[17]Hoja1!#REF!</definedName>
    <definedName name="Total_BCU_05">[17]Hoja1!#REF!</definedName>
    <definedName name="Total_BCU_10">[17]Hoja1!#REF!</definedName>
    <definedName name="Total_DPF_BECH">[17]Hoja1!#REF!</definedName>
    <definedName name="Total_DPR">[17]Hoja1!#REF!</definedName>
    <definedName name="Total_Fondo_Mutuo">[17]Hoja1!#REF!</definedName>
    <definedName name="Total_Pacto_BECH">[17]Hoja1!#REF!</definedName>
    <definedName name="Total_Pacto_C_Bolsa_BECH">[17]Hoja1!#REF!</definedName>
    <definedName name="Totales">#REF!</definedName>
    <definedName name="toyear">[16]Data!$B$27</definedName>
    <definedName name="TSDATA">'[9]Timing Shifts'!$A$9:$S$61</definedName>
    <definedName name="TSLABELS">'[9]Timing Shifts'!$A$8:$S$8</definedName>
    <definedName name="UNADJGDPDATA">'[9]Baseline (GDP)'!$A$10:$Z$100</definedName>
    <definedName name="UNADJGDPDATALABELS">'[9]Baseline (GDP)'!$A$9:$Z$9</definedName>
    <definedName name="wrn.informe._.de._.precios." hidden="1">{"informe precios",#N/A,TRUE,"tablas imprimir";"graficos informe",#N/A,TRUE,"graficos"}</definedName>
    <definedName name="Z">[1]A!$B$8:$B$20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100" l="1"/>
  <c r="E13" i="21" l="1"/>
  <c r="E12" i="21"/>
  <c r="E11" i="21"/>
  <c r="E10" i="21"/>
  <c r="E9" i="21"/>
  <c r="E8" i="21"/>
  <c r="E7" i="21"/>
  <c r="I18" i="145" l="1"/>
  <c r="H18" i="145"/>
  <c r="G18" i="145"/>
  <c r="F18" i="145"/>
  <c r="E18" i="145"/>
  <c r="D18" i="145"/>
  <c r="C18" i="145"/>
  <c r="B18" i="145"/>
  <c r="I14" i="145"/>
  <c r="H14" i="145"/>
  <c r="G14" i="145"/>
  <c r="F14" i="145"/>
  <c r="E14" i="145"/>
  <c r="D14" i="145"/>
  <c r="C14" i="145"/>
  <c r="B14" i="145"/>
  <c r="I10" i="145"/>
  <c r="H10" i="145"/>
  <c r="G10" i="145"/>
  <c r="F10" i="145"/>
  <c r="E10" i="145"/>
  <c r="D10" i="145"/>
  <c r="C10" i="145"/>
  <c r="B10" i="145"/>
  <c r="C8" i="23"/>
  <c r="F47" i="109" l="1"/>
  <c r="G47" i="109"/>
  <c r="H47" i="109" s="1"/>
  <c r="I47" i="109" s="1"/>
  <c r="J47" i="109" s="1"/>
  <c r="K47" i="109" s="1"/>
  <c r="L47" i="109" s="1"/>
  <c r="C42" i="109"/>
  <c r="D42" i="109"/>
  <c r="E42" i="109"/>
  <c r="F42" i="109" s="1"/>
  <c r="G42" i="109" s="1"/>
  <c r="H42" i="109" s="1"/>
  <c r="I42" i="109" s="1"/>
  <c r="J42" i="109" s="1"/>
  <c r="K42" i="109" s="1"/>
  <c r="L42" i="109" s="1"/>
  <c r="B38" i="109"/>
  <c r="C38" i="109"/>
  <c r="D38" i="109"/>
  <c r="E38" i="109"/>
  <c r="F38" i="109"/>
  <c r="G38" i="109"/>
  <c r="H38" i="109"/>
  <c r="I38" i="109"/>
  <c r="J38" i="109"/>
  <c r="K38" i="109"/>
  <c r="L38" i="109"/>
  <c r="D30" i="109"/>
  <c r="E30" i="109"/>
  <c r="F30" i="109" s="1"/>
  <c r="G30" i="109" s="1"/>
  <c r="H30" i="109" s="1"/>
  <c r="I30" i="109" s="1"/>
  <c r="J30" i="109" s="1"/>
  <c r="K30" i="109" s="1"/>
  <c r="L30" i="109" s="1"/>
  <c r="C21" i="109"/>
  <c r="D21" i="109" s="1"/>
  <c r="E21" i="109" s="1"/>
  <c r="F21" i="109" s="1"/>
  <c r="G21" i="109" s="1"/>
  <c r="H21" i="109" s="1"/>
  <c r="I21" i="109" s="1"/>
  <c r="J21" i="109" s="1"/>
  <c r="K21" i="109" s="1"/>
  <c r="L21" i="109" s="1"/>
  <c r="C17" i="109"/>
  <c r="D17" i="109"/>
  <c r="E17" i="109"/>
  <c r="F17" i="109" s="1"/>
  <c r="G17" i="109" s="1"/>
  <c r="H17" i="109" s="1"/>
  <c r="I17" i="109" s="1"/>
  <c r="J17" i="109" s="1"/>
  <c r="K17" i="109" s="1"/>
  <c r="L17" i="109" s="1"/>
  <c r="C12" i="109"/>
  <c r="D12" i="109" s="1"/>
  <c r="E12" i="109" s="1"/>
  <c r="F12" i="109" s="1"/>
  <c r="G12" i="109" s="1"/>
  <c r="H12" i="109" s="1"/>
  <c r="I12" i="109" s="1"/>
  <c r="J12" i="109" s="1"/>
  <c r="K12" i="109" s="1"/>
  <c r="L12" i="109" s="1"/>
  <c r="B8" i="115" l="1"/>
  <c r="C8" i="115"/>
  <c r="D8" i="21" l="1"/>
  <c r="D7" i="21"/>
  <c r="D9" i="21" l="1"/>
  <c r="D10" i="21"/>
  <c r="D11" i="21"/>
  <c r="D12" i="21"/>
  <c r="D13" i="21"/>
</calcChain>
</file>

<file path=xl/sharedStrings.xml><?xml version="1.0" encoding="utf-8"?>
<sst xmlns="http://schemas.openxmlformats.org/spreadsheetml/2006/main" count="2036" uniqueCount="1227">
  <si>
    <t>Cuadro I.1.1</t>
  </si>
  <si>
    <t xml:space="preserve">PIB </t>
  </si>
  <si>
    <t xml:space="preserve">(var. anual, %) </t>
  </si>
  <si>
    <t>Demanda interna</t>
  </si>
  <si>
    <t>Fuente: Ministerio de Hacienda.</t>
  </si>
  <si>
    <t>Cuadro I.2.1</t>
  </si>
  <si>
    <t xml:space="preserve">Ejecución </t>
  </si>
  <si>
    <t xml:space="preserve">Presupuesto </t>
  </si>
  <si>
    <t>TRANSACCIONES QUE AFECTAN EL PATRIMONIO NETO</t>
  </si>
  <si>
    <t>Ingresos tributarios netos</t>
  </si>
  <si>
    <t xml:space="preserve">       Tributación minería privada</t>
  </si>
  <si>
    <t xml:space="preserve">       Tributación resto contribuyentes</t>
  </si>
  <si>
    <t>Cobre bruto</t>
  </si>
  <si>
    <t>Imposiciones previsionales</t>
  </si>
  <si>
    <t>Donaciones</t>
  </si>
  <si>
    <t>Rentas de la propiedad</t>
  </si>
  <si>
    <t>Ingresos de operación</t>
  </si>
  <si>
    <r>
      <t xml:space="preserve">Otros ingresos </t>
    </r>
    <r>
      <rPr>
        <vertAlign val="superscript"/>
        <sz val="10"/>
        <color rgb="FF000000"/>
        <rFont val="Calibri"/>
        <family val="2"/>
        <scheme val="minor"/>
      </rPr>
      <t>(1)</t>
    </r>
  </si>
  <si>
    <t>TRANSACCIONES EN ACTIVOS NO FINANCIEROS</t>
  </si>
  <si>
    <t>Venta de activos físicos</t>
  </si>
  <si>
    <t>TOTAL INGRESOS</t>
  </si>
  <si>
    <t>Fuente: Dipres.</t>
  </si>
  <si>
    <t>Cuadro I.2.2</t>
  </si>
  <si>
    <t>Ejecución 2020</t>
  </si>
  <si>
    <t>1. Impuestos a la Renta</t>
  </si>
  <si>
    <t xml:space="preserve">     Declaración Anual</t>
  </si>
  <si>
    <t xml:space="preserve">     Declaración y Pago Mensual </t>
  </si>
  <si>
    <t xml:space="preserve">     Pagos Provisionales Mensuales</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</si>
  <si>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</si>
  <si>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</si>
  <si>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</si>
  <si>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</si>
  <si>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</si>
  <si>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</si>
  <si>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</si>
  <si>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</si>
  <si>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</si>
  <si>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t>Cuadro I.2.3</t>
  </si>
  <si>
    <t>Cuadro I.2.4</t>
  </si>
  <si>
    <t>(% de variación real anual)</t>
  </si>
  <si>
    <t>Primer</t>
  </si>
  <si>
    <t>Segundo</t>
  </si>
  <si>
    <t>Tercer</t>
  </si>
  <si>
    <t>Cuarto</t>
  </si>
  <si>
    <t>Trimestre</t>
  </si>
  <si>
    <t>Otros ingresos</t>
  </si>
  <si>
    <t>Cuadro I.4.1</t>
  </si>
  <si>
    <t>Cierre</t>
  </si>
  <si>
    <t>PIB</t>
  </si>
  <si>
    <t xml:space="preserve">   PIB tendencial (% de variación real)</t>
  </si>
  <si>
    <t xml:space="preserve">   Brecha (% del PIB)</t>
  </si>
  <si>
    <t>Cobre</t>
  </si>
  <si>
    <t>Cuadro I.4.2</t>
  </si>
  <si>
    <t>Total Ingresos</t>
  </si>
  <si>
    <t>Ingresos Tributarios Netos</t>
  </si>
  <si>
    <t xml:space="preserve">   Tributación Minería Privada</t>
  </si>
  <si>
    <t xml:space="preserve">   Tributación Resto de Contribuyentes</t>
  </si>
  <si>
    <t>Cobre Bruto</t>
  </si>
  <si>
    <t>Imposiciones Previsionales Salud</t>
  </si>
  <si>
    <r>
      <t>Otros Ingresos</t>
    </r>
    <r>
      <rPr>
        <vertAlign val="superscript"/>
        <sz val="10"/>
        <color rgb="FF000000"/>
        <rFont val="Calibri"/>
        <family val="2"/>
        <scheme val="minor"/>
      </rPr>
      <t>(1)</t>
    </r>
  </si>
  <si>
    <t>(2)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</si>
  <si>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I.5.1</t>
  </si>
  <si>
    <t>(MM$)</t>
  </si>
  <si>
    <t xml:space="preserve">(%) </t>
  </si>
  <si>
    <t>Personal</t>
  </si>
  <si>
    <t>Bienes y servicios de consumo y producción</t>
  </si>
  <si>
    <t>Intereses</t>
  </si>
  <si>
    <t>Subsidios y donaciones</t>
  </si>
  <si>
    <r>
      <t>Prestaciones previsionales</t>
    </r>
    <r>
      <rPr>
        <vertAlign val="superscript"/>
        <sz val="10"/>
        <color rgb="FF000000"/>
        <rFont val="Calibri"/>
        <family val="2"/>
        <scheme val="minor"/>
      </rPr>
      <t>(1)</t>
    </r>
  </si>
  <si>
    <t>Otros</t>
  </si>
  <si>
    <t>Inversión</t>
  </si>
  <si>
    <t>Transferencias de capital</t>
  </si>
  <si>
    <t>TOTAL GASTOS</t>
  </si>
  <si>
    <t>Cuadro I.5.2</t>
  </si>
  <si>
    <t>Cuadro I.5.3</t>
  </si>
  <si>
    <t>Ministerios</t>
  </si>
  <si>
    <t>TOTAL</t>
  </si>
  <si>
    <t>Salud</t>
  </si>
  <si>
    <t>Defensa</t>
  </si>
  <si>
    <t>Educación</t>
  </si>
  <si>
    <t>Cuadro I.5.4</t>
  </si>
  <si>
    <t>Vivienda</t>
  </si>
  <si>
    <t>Obras Públicas</t>
  </si>
  <si>
    <t>Cuadro I.5.5</t>
  </si>
  <si>
    <t>Cuadro I.5.6</t>
  </si>
  <si>
    <t>MMUS$</t>
  </si>
  <si>
    <t>Cuadro I.6.1</t>
  </si>
  <si>
    <t>PARTIDA</t>
  </si>
  <si>
    <t>PRESIDENCIA DE LA REPÚBLICA</t>
  </si>
  <si>
    <t>CONGRESO NACIONAL</t>
  </si>
  <si>
    <t>PODER JUDICIAL</t>
  </si>
  <si>
    <t>CONTRALORÍA GENERAL DE LA REPÚBLICA</t>
  </si>
  <si>
    <t>MINISTERIO DEL INTERIOR Y SEGURIDAD PÚBLICA</t>
  </si>
  <si>
    <t>MINISTERIO DE RELACIONES EXTERIORES</t>
  </si>
  <si>
    <t>MINISTERIO DE ECONOMÍA, FOMENTO Y TURISMO</t>
  </si>
  <si>
    <t>MINISTERIO DE HACIENDA</t>
  </si>
  <si>
    <t>MINISTERIO DE EDUCACIÓN</t>
  </si>
  <si>
    <t>MINISTERIO DE JUSTICIA Y DERECHOS HUMANOS</t>
  </si>
  <si>
    <t>MINISTERIO DE DEFENSA NACIONAL</t>
  </si>
  <si>
    <t>MINISTERIO DE OBRAS PÚBLICAS</t>
  </si>
  <si>
    <t>MINISTERIO DE AGRICULTURA</t>
  </si>
  <si>
    <t>MINISTERIO DE BIENES NACIONALES</t>
  </si>
  <si>
    <t>MINISTERIO DEL TRABAJO Y PREVISIÓN SOCIAL</t>
  </si>
  <si>
    <t>MINISTERIO DE SALUD</t>
  </si>
  <si>
    <t>MINISTERIO DE MINERÍA</t>
  </si>
  <si>
    <t>MINISTERIO DE VIVIENDA Y URBANISMO</t>
  </si>
  <si>
    <t>MINISTERIO DE TRANSPORTES Y TELECOMUNICACIONES</t>
  </si>
  <si>
    <t>MINISTERIO SECRETARÍA GENERAL DE GOBIERNO</t>
  </si>
  <si>
    <t>MINISTERIO DE DESARROLLO SOCIAL</t>
  </si>
  <si>
    <t>MINISTERIO SECRETARÍA GENERAL DE LA PRESIDENCIA DE LA REPÚBLICA</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</si>
  <si>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</si>
  <si>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</si>
  <si>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</si>
  <si>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</si>
  <si>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</si>
  <si>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</si>
  <si>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</si>
  <si>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xml:space="preserve">MINISTERIO DE CIENCIA, TECNOLOGÍA, CONOCIMIENTO E INNOVACIÓN                    </t>
  </si>
  <si>
    <t>Cuadro I.7.1</t>
  </si>
  <si>
    <t>Ejecución</t>
  </si>
  <si>
    <t>Presupuesto</t>
  </si>
  <si>
    <t>Var. % real</t>
  </si>
  <si>
    <t>Transacciones que afectan el patrimonio neto</t>
  </si>
  <si>
    <t>Transacciones en activos no financieros</t>
  </si>
  <si>
    <t>PRESTAMO NETO / ENDEUDAMIENTO NETO</t>
  </si>
  <si>
    <t>Cuadro II.5.1</t>
  </si>
  <si>
    <t>DE TRANSACCIONES QUE AFECTAN EL PATRIMONIO NETO</t>
  </si>
  <si>
    <t>DE TRANSACCIONES EN ACTIVOS NO FINANCIEROS</t>
  </si>
  <si>
    <t>Cuadro I.7.2</t>
  </si>
  <si>
    <t>Millones de pesos</t>
  </si>
  <si>
    <t>Balance efectivo</t>
  </si>
  <si>
    <t>Efecto cíclico en los ingresos</t>
  </si>
  <si>
    <t xml:space="preserve">   Efecto cíclico en ingresos tributarios no mineros</t>
  </si>
  <si>
    <t xml:space="preserve">   Efecto cíclico en cotizaciones de salud</t>
  </si>
  <si>
    <t xml:space="preserve">   Efecto cíclico en cobre bruto</t>
  </si>
  <si>
    <t xml:space="preserve">   Efecto cíclico en ingresos tributarios mineros</t>
  </si>
  <si>
    <t>Balance Estructural</t>
  </si>
  <si>
    <t xml:space="preserve">Cuadro I.8.1 </t>
  </si>
  <si>
    <t>Financiamiento</t>
  </si>
  <si>
    <t>Adquisición neta de activos financieros</t>
  </si>
  <si>
    <t>Préstamos</t>
  </si>
  <si>
    <t xml:space="preserve">   Otorgamiento de préstamos</t>
  </si>
  <si>
    <t xml:space="preserve">   Recuperación de préstamos</t>
  </si>
  <si>
    <t xml:space="preserve">Títulos y valores </t>
  </si>
  <si>
    <t xml:space="preserve">   Inversión financiera</t>
  </si>
  <si>
    <t xml:space="preserve">   Venta de activos financieros</t>
  </si>
  <si>
    <r>
      <t>Fondos especiales</t>
    </r>
    <r>
      <rPr>
        <vertAlign val="superscript"/>
        <sz val="10"/>
        <color theme="1"/>
        <rFont val="Calibri"/>
        <family val="2"/>
        <scheme val="minor"/>
      </rPr>
      <t>(1)</t>
    </r>
  </si>
  <si>
    <t xml:space="preserve">   Giros</t>
  </si>
  <si>
    <t xml:space="preserve">   Depósitos</t>
  </si>
  <si>
    <t>Ajustes por rezagos fondos especiales</t>
  </si>
  <si>
    <t>Uso de caja y otros</t>
  </si>
  <si>
    <t>Pasivos netos incurridos</t>
  </si>
  <si>
    <t>Endeudamiento externo neto</t>
  </si>
  <si>
    <t xml:space="preserve">   Endeudamiento</t>
  </si>
  <si>
    <t xml:space="preserve">   Amortizaciones</t>
  </si>
  <si>
    <t>Endeudamiento interno neto</t>
  </si>
  <si>
    <t>Bono de reconocimiento</t>
  </si>
  <si>
    <t xml:space="preserve">Cuadro I.8.2 </t>
  </si>
  <si>
    <t>Fuentes</t>
  </si>
  <si>
    <t xml:space="preserve">    Endeudamiento bruto</t>
  </si>
  <si>
    <t xml:space="preserve">    Venta neta Activos financieros</t>
  </si>
  <si>
    <t>Usos</t>
  </si>
  <si>
    <t xml:space="preserve">    Amortizaciones regulares</t>
  </si>
  <si>
    <t xml:space="preserve">    Pagos de bonos de reconocimiento</t>
  </si>
  <si>
    <t xml:space="preserve"> Fuente: Dipres.</t>
  </si>
  <si>
    <t xml:space="preserve">Cuadro I.9.1 </t>
  </si>
  <si>
    <t>% del PIB</t>
  </si>
  <si>
    <t>FEES</t>
  </si>
  <si>
    <t>FRP</t>
  </si>
  <si>
    <t>OATP</t>
  </si>
  <si>
    <t>FpE</t>
  </si>
  <si>
    <t>FAR</t>
  </si>
  <si>
    <t>Fondo TAC</t>
  </si>
  <si>
    <t>Activos Consolidados del TP</t>
  </si>
  <si>
    <t>Cuadro I.9.2</t>
  </si>
  <si>
    <r>
      <t>Stock de deuda del Gobierno Central por acreedor</t>
    </r>
    <r>
      <rPr>
        <sz val="10"/>
        <rFont val="Calibri"/>
        <family val="2"/>
        <scheme val="minor"/>
      </rPr>
      <t xml:space="preserve"> </t>
    </r>
  </si>
  <si>
    <t>%</t>
  </si>
  <si>
    <t>Deuda Total</t>
  </si>
  <si>
    <t xml:space="preserve">Bonos </t>
  </si>
  <si>
    <t>BID</t>
  </si>
  <si>
    <t>BIRF</t>
  </si>
  <si>
    <t>Banco Estado</t>
  </si>
  <si>
    <t>Deuda Interna</t>
  </si>
  <si>
    <t>Deuda Externa</t>
  </si>
  <si>
    <t>Cuadro I.9.3</t>
  </si>
  <si>
    <t>Total activos del Tesoro Público</t>
  </si>
  <si>
    <t>Total deuda bruta</t>
  </si>
  <si>
    <t xml:space="preserve">Cuadro I.10.1 </t>
  </si>
  <si>
    <t>% Gasto Total</t>
  </si>
  <si>
    <t>GASTO TOTAL</t>
  </si>
  <si>
    <t>Servicios Públicos Generales</t>
  </si>
  <si>
    <t>Organismos Ejecutivos y Legislativos, Asuntos Financieros y Fiscales, Asuntos Exteriores</t>
  </si>
  <si>
    <t>Ayuda Económica Exterior</t>
  </si>
  <si>
    <t>Servicios Generales</t>
  </si>
  <si>
    <t>Investigación Básica</t>
  </si>
  <si>
    <t>Servicios Públicos Generales n.e.p.</t>
  </si>
  <si>
    <t>Transacciones de la Deuda Pública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</si>
  <si>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</si>
  <si>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</si>
  <si>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</si>
  <si>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</si>
  <si>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</si>
  <si>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</si>
  <si>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</si>
  <si>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</si>
  <si>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</si>
  <si>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</si>
  <si>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</si>
  <si>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</si>
  <si>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</si>
  <si>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</si>
  <si>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</si>
  <si>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</si>
  <si>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</si>
  <si>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</si>
  <si>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</si>
  <si>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</si>
  <si>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</si>
  <si>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</si>
  <si>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</si>
  <si>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</si>
  <si>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</si>
  <si>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</si>
  <si>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</si>
  <si>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</si>
  <si>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</si>
  <si>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</si>
  <si>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</si>
  <si>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Salud n.e.p.</t>
  </si>
  <si>
    <t>Actividades Recreativas, Cultura y Religión</t>
  </si>
  <si>
    <t>Servicios Recreativos y Deportivos</t>
  </si>
  <si>
    <t>Servicios Culturales</t>
  </si>
  <si>
    <t>Enseñanza Preescolar, Primaria y Secundaria</t>
  </si>
  <si>
    <t>Enseñanza Terciaria</t>
  </si>
  <si>
    <t>Enseñanza no atribuible a ningún nivel</t>
  </si>
  <si>
    <t>Servicios Auxiliares de la Educación</t>
  </si>
  <si>
    <t>Enseñanza n.e.p.</t>
  </si>
  <si>
    <t>Protección Social</t>
  </si>
  <si>
    <t>Enfermedad e Incapacidad</t>
  </si>
  <si>
    <t>Edad Avanzada</t>
  </si>
  <si>
    <t>Familia e Hijos</t>
  </si>
  <si>
    <t>Desempleo</t>
  </si>
  <si>
    <t>Exclusión Social</t>
  </si>
  <si>
    <t>Investigación y Desarrollo relacionados con Protección social</t>
  </si>
  <si>
    <t>Protección Social n.e.p</t>
  </si>
  <si>
    <t>Cuadro II.1.1</t>
  </si>
  <si>
    <t>(var. anual, %)</t>
  </si>
  <si>
    <t>Demanda Interna</t>
  </si>
  <si>
    <t>IPC</t>
  </si>
  <si>
    <t>(var. anual, % promedio)</t>
  </si>
  <si>
    <t>Tipo de cambio</t>
  </si>
  <si>
    <t>($/US$, promedio, valor nominal)</t>
  </si>
  <si>
    <t>Precio del cobre</t>
  </si>
  <si>
    <t>(USc$/lb, promedio, BML)</t>
  </si>
  <si>
    <t>Fuente: Ministerio de Hacienda</t>
  </si>
  <si>
    <t xml:space="preserve">Cuadro II.2.1 </t>
  </si>
  <si>
    <t>Diferencia</t>
  </si>
  <si>
    <t>  </t>
  </si>
  <si>
    <t>(1)</t>
  </si>
  <si>
    <t>(2)</t>
  </si>
  <si>
    <t>(3) = (2) - (1)</t>
  </si>
  <si>
    <t>(4) = (2) / (1)</t>
  </si>
  <si>
    <t>TRANSACCIONES QUE AFECTAN EL PATRIMONIO NETO </t>
  </si>
  <si>
    <t>Ingresos tributarios netos </t>
  </si>
  <si>
    <t>  Tributación minería privada </t>
  </si>
  <si>
    <t>  Tributación resto contribuyentes </t>
  </si>
  <si>
    <t>Cobre bruto </t>
  </si>
  <si>
    <t>Imposiciones previsionales </t>
  </si>
  <si>
    <t>Rentas de la propiedad </t>
  </si>
  <si>
    <t>Ingresos de operación </t>
  </si>
  <si>
    <t>Otros ingresos </t>
  </si>
  <si>
    <t>TRANSACCIONES EN ACTIVOS NO FINANCIEROS </t>
  </si>
  <si>
    <t>Venta de activos físicos </t>
  </si>
  <si>
    <r>
      <t>TOTAL INGRESOS</t>
    </r>
    <r>
      <rPr>
        <sz val="10"/>
        <color theme="1"/>
        <rFont val="Calibri"/>
        <family val="2"/>
        <scheme val="minor"/>
      </rPr>
      <t> </t>
    </r>
  </si>
  <si>
    <t>Cuadro II.2.2</t>
  </si>
  <si>
    <t>(millones de pesos 2021 y % del PIB)</t>
  </si>
  <si>
    <r>
      <t>% del PIB</t>
    </r>
    <r>
      <rPr>
        <sz val="10"/>
        <color theme="1"/>
        <rFont val="Calibri"/>
        <family val="2"/>
        <scheme val="minor"/>
      </rPr>
      <t> </t>
    </r>
  </si>
  <si>
    <t>Depreciación 100% instantánea (Acuerdo Covid)</t>
  </si>
  <si>
    <t>Postergación entrada en vigencia de la boleta electrónica (Acuerdo Covid)</t>
  </si>
  <si>
    <t>Efecto total en los Ingresos 2021</t>
  </si>
  <si>
    <t>Fuente: Dipres. </t>
  </si>
  <si>
    <t>Cuadro II.3.1</t>
  </si>
  <si>
    <r>
      <t> </t>
    </r>
    <r>
      <rPr>
        <sz val="10"/>
        <rFont val="Calibri"/>
        <family val="2"/>
        <scheme val="minor"/>
      </rPr>
      <t> </t>
    </r>
  </si>
  <si>
    <r>
      <t>PIB </t>
    </r>
    <r>
      <rPr>
        <sz val="10"/>
        <rFont val="Calibri"/>
        <family val="2"/>
        <scheme val="minor"/>
      </rPr>
      <t> </t>
    </r>
  </si>
  <si>
    <t>    PIB Tendencial (% de variación real) </t>
  </si>
  <si>
    <t>    Brecha PIB (%) </t>
  </si>
  <si>
    <r>
      <t>Cobre</t>
    </r>
    <r>
      <rPr>
        <sz val="10"/>
        <rFont val="Calibri"/>
        <family val="2"/>
        <scheme val="minor"/>
      </rPr>
      <t> </t>
    </r>
  </si>
  <si>
    <t>    Ventas Codelco (MTFM) </t>
  </si>
  <si>
    <t>    Producción GMP10 (MTFM) </t>
  </si>
  <si>
    <t>Fuente: Dipres.</t>
  </si>
  <si>
    <t>Cuadro II.3.2</t>
  </si>
  <si>
    <t>(3)=(2)-(1)</t>
  </si>
  <si>
    <t>Total ingresos</t>
  </si>
  <si>
    <t xml:space="preserve">     Tributación Minería Privada</t>
  </si>
  <si>
    <t xml:space="preserve">     Tributación Resto de Contribuyentes</t>
  </si>
  <si>
    <t>Imposiciones Previsionales de Salud</t>
  </si>
  <si>
    <r>
      <t>Otros ingresos</t>
    </r>
    <r>
      <rPr>
        <vertAlign val="superscript"/>
        <sz val="10"/>
        <color rgb="FF000000"/>
        <rFont val="Calibri"/>
        <family val="2"/>
        <scheme val="minor"/>
      </rPr>
      <t>(1)</t>
    </r>
  </si>
  <si>
    <t>Cuadro II.4.1</t>
  </si>
  <si>
    <r>
      <t> </t>
    </r>
    <r>
      <rPr>
        <sz val="10"/>
        <color rgb="FF000000"/>
        <rFont val="Calibri"/>
        <family val="2"/>
        <scheme val="minor"/>
      </rPr>
      <t> </t>
    </r>
  </si>
  <si>
    <t>Cuadro II.4.2</t>
  </si>
  <si>
    <t>MM$</t>
  </si>
  <si>
    <t>Total Ingresos Efectivos</t>
  </si>
  <si>
    <t>Total Ingresos Cíclicamente Ajustados</t>
  </si>
  <si>
    <t>(3)</t>
  </si>
  <si>
    <t>Total Gasto Comprometido</t>
  </si>
  <si>
    <t>(1) - (3)</t>
  </si>
  <si>
    <t>Balance Efectivo</t>
  </si>
  <si>
    <t>(2) - (3)</t>
  </si>
  <si>
    <t>Balance Cíclicamente Ajustado</t>
  </si>
  <si>
    <t>(1) PIB proyectado en cada informe.</t>
  </si>
  <si>
    <t>Deuda Bruta saldo ejercicio anterior</t>
  </si>
  <si>
    <t>Transacciones en activos financieros</t>
  </si>
  <si>
    <t>Deuda Bruta saldo final</t>
  </si>
  <si>
    <t>Cuadro II.6.1</t>
  </si>
  <si>
    <t>(millones US$ al 31 de marzo y % del PIB estimado)</t>
  </si>
  <si>
    <t>Posición financiera neta</t>
  </si>
  <si>
    <t>Cuadro III.3.1</t>
  </si>
  <si>
    <t xml:space="preserve">IPC </t>
  </si>
  <si>
    <t xml:space="preserve">(var. anual, % promedio) </t>
  </si>
  <si>
    <t xml:space="preserve">Tipo de cambio </t>
  </si>
  <si>
    <t xml:space="preserve">($/US$, promedio, valor nominal) </t>
  </si>
  <si>
    <t xml:space="preserve">Precio del cobre </t>
  </si>
  <si>
    <t xml:space="preserve">(USc$/lb, promedio, BML) </t>
  </si>
  <si>
    <t>Cuadro III.4.1</t>
  </si>
  <si>
    <t>(millones de pesos 2021)</t>
  </si>
  <si>
    <t>Tributación minería privada</t>
  </si>
  <si>
    <t>Tributación resto contribuyentes</t>
  </si>
  <si>
    <t>Cuadro III.4.2</t>
  </si>
  <si>
    <t>moneda nacional + moneda extranjera</t>
  </si>
  <si>
    <t>Crecimiento real proyectado</t>
  </si>
  <si>
    <t>Cuadro III.4.3</t>
  </si>
  <si>
    <t>PIB Tendencial (tasa de variación real)</t>
  </si>
  <si>
    <t>Brecha PIB (%)</t>
  </si>
  <si>
    <t>Precio de referencia (USc$/lb)</t>
  </si>
  <si>
    <t>Cuadro III.4.4</t>
  </si>
  <si>
    <t> </t>
  </si>
  <si>
    <t>2023 </t>
  </si>
  <si>
    <t>2024 </t>
  </si>
  <si>
    <t>2025 </t>
  </si>
  <si>
    <r>
      <t>TOTAL INGRESOS</t>
    </r>
    <r>
      <rPr>
        <sz val="10"/>
        <rFont val="Calibri"/>
        <family val="2"/>
      </rPr>
      <t> </t>
    </r>
  </si>
  <si>
    <t>   Tributación minería privada  </t>
  </si>
  <si>
    <t>   Tributación resto contribuyentes </t>
  </si>
  <si>
    <t>Imposiciones previsionales de salud </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</si>
  <si>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que no son cotizaciones pagadas a Fonasa. </t>
  </si>
  <si>
    <t>Cuadro III.5.1</t>
  </si>
  <si>
    <t>(3)=(2)-(1) Variación en el Gasto (MM$)</t>
  </si>
  <si>
    <t>(3)=(2)-(1) Variación en el Gasto (% de PIB)</t>
  </si>
  <si>
    <t>Cuadro III.5.2</t>
  </si>
  <si>
    <t>Gasto Gobierno Central Total</t>
  </si>
  <si>
    <t>Gasto Gobierno Central Presupuestario</t>
  </si>
  <si>
    <t>Gasto Gobierno Central Extrapresupuestario</t>
  </si>
  <si>
    <t>Cuadro III.6.1</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</si>
  <si>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</si>
  <si>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</si>
  <si>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</si>
  <si>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</si>
  <si>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</si>
  <si>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</si>
  <si>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</si>
  <si>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</si>
  <si>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</si>
  <si>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</si>
  <si>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(8)</t>
  </si>
  <si>
    <t>(9)</t>
  </si>
  <si>
    <t>Balance efectivo compatible con meta (1)-(5) (% del PIB)</t>
  </si>
  <si>
    <t>Cuadro III.6.2</t>
  </si>
  <si>
    <t>Gasto compatible con la Meta de Balance Estructural</t>
  </si>
  <si>
    <t>Variación real anual</t>
  </si>
  <si>
    <t>Cuadro III.7.1</t>
  </si>
  <si>
    <t>Déficit Fiscal Gobierno Central Total</t>
  </si>
  <si>
    <t>Cuadro III.8.1</t>
  </si>
  <si>
    <t>Total Deuda Bruta</t>
  </si>
  <si>
    <t>Posición Financiera Neta</t>
  </si>
  <si>
    <t>Ministerio</t>
  </si>
  <si>
    <t>Cuadro A.I.1</t>
  </si>
  <si>
    <t>Variable</t>
  </si>
  <si>
    <t>Valor</t>
  </si>
  <si>
    <t>Fuente</t>
  </si>
  <si>
    <t>Brecha PIB tendencial / PIB efectivo 2020</t>
  </si>
  <si>
    <t>Precio de referencia del cobre 2020</t>
  </si>
  <si>
    <t>Comité de expertos, reunido en julio de 2019.</t>
  </si>
  <si>
    <t>(centavos de dólar por libra)</t>
  </si>
  <si>
    <t>Fuentes: Ministerio de Hacienda y Dipres.</t>
  </si>
  <si>
    <t>Cuadro A.I.2</t>
  </si>
  <si>
    <t>Período</t>
  </si>
  <si>
    <t>PIB (tasa de variación real)</t>
  </si>
  <si>
    <t>Promedio 2020</t>
  </si>
  <si>
    <t xml:space="preserve">IPC (tasa de variación promedio / promedio) </t>
  </si>
  <si>
    <t>Tipo de cambio nominal (pesos por dólar)</t>
  </si>
  <si>
    <t>Precio del cobre BML (centavos de dólar por libra)</t>
  </si>
  <si>
    <t>Diferencia precio Referencia del cobre – precio cobre Codelco (centavos de dólar por libra)</t>
  </si>
  <si>
    <t>Ventas Cobre Codelco (miles de toneladas)</t>
  </si>
  <si>
    <t>Total 2020</t>
  </si>
  <si>
    <t>Producción cobre GMP10 (miles de toneladas)</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</si>
  <si>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</si>
  <si>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</si>
  <si>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</si>
  <si>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</si>
  <si>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</si>
  <si>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</si>
  <si>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</si>
  <si>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</si>
  <si>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</si>
  <si>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</si>
  <si>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</si>
  <si>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</si>
  <si>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</si>
  <si>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</si>
  <si>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</si>
  <si>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</si>
  <si>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</si>
  <si>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</si>
  <si>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</si>
  <si>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</si>
  <si>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</si>
  <si>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(4.2) Impuesto a la Renta de Primera Categoría GMP10</t>
  </si>
  <si>
    <t>(4.2.2) PPM</t>
  </si>
  <si>
    <t>(4.3) Impuesto Adicional GMP10</t>
  </si>
  <si>
    <t>(5) Otros ingresos sin ajuste cíclico</t>
  </si>
  <si>
    <t>(6)= (1+2+3+4+5) Total</t>
  </si>
  <si>
    <t>Los cálculos incluyen el Bono Electrónico Fonasa.</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</si>
  <si>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</si>
  <si>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</si>
  <si>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</si>
  <si>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</si>
  <si>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</si>
  <si>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</si>
  <si>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</si>
  <si>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</si>
  <si>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</si>
  <si>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Cuadro A.I.5</t>
  </si>
  <si>
    <t>Variables estructurales para 2021</t>
  </si>
  <si>
    <t>Brecha PIB tendencial / PIB efectivo 2021</t>
  </si>
  <si>
    <t>Ministerio de Hacienda/ Comité de expertos, reunido en julio de 2020.</t>
  </si>
  <si>
    <t>Precio de referencia del cobre 2021</t>
  </si>
  <si>
    <t>Comité de expertos, reunido en julio de 2020.</t>
  </si>
  <si>
    <t>Cuadro A.I.6</t>
  </si>
  <si>
    <t>Proyección de variables económicas efectivas 2021</t>
  </si>
  <si>
    <t>Promedio 2021</t>
  </si>
  <si>
    <t>Promedio 2020 ($2021)</t>
  </si>
  <si>
    <t>Total 2021</t>
  </si>
  <si>
    <t>Cuadro A.I.7</t>
  </si>
  <si>
    <t>Ingresos efectivos, componente cíclico e ingresos cíclicamente ajustados 2021</t>
  </si>
  <si>
    <t>(1.2) Sistema de pagos (créditos, efecto en abril de 2021)</t>
  </si>
  <si>
    <t>(4.1.1) Impuesto Específico (abril de 2021)</t>
  </si>
  <si>
    <t>(4.1.3) Créditos (abril de 2021)</t>
  </si>
  <si>
    <t>(4.2.1) Impuesto Primera Categoría (abril de 2021)</t>
  </si>
  <si>
    <t>(4.2.3) Créditos (abril de 2021)</t>
  </si>
  <si>
    <t>Cuadro A.I.8</t>
  </si>
  <si>
    <t>Balance Cíclicamente Ajustado del Gobierno Central Total 2021</t>
  </si>
  <si>
    <t>Cuadro A.II.1</t>
  </si>
  <si>
    <t>Efectivo 2020</t>
  </si>
  <si>
    <t>Gobierno Central Presupuestario</t>
  </si>
  <si>
    <t xml:space="preserve">     en miles de US$</t>
  </si>
  <si>
    <t>Gobierno Central Extrapresupuestario</t>
  </si>
  <si>
    <t>Gobierno Central Consolidado</t>
  </si>
  <si>
    <t>Cuadro A.II.2</t>
  </si>
  <si>
    <t>Cuadro A.II.3</t>
  </si>
  <si>
    <t>Ejecución -</t>
  </si>
  <si>
    <t>Cuadro A.II.4</t>
  </si>
  <si>
    <t>Presupuestario</t>
  </si>
  <si>
    <t>Extrapresupuestario</t>
  </si>
  <si>
    <t>Consolidado</t>
  </si>
  <si>
    <t>De transacciones que afectan el patrimonio neto</t>
  </si>
  <si>
    <t xml:space="preserve"> I.   Tributarios</t>
  </si>
  <si>
    <t xml:space="preserve"> II.  Cobre bruto</t>
  </si>
  <si>
    <t xml:space="preserve"> III. Otros</t>
  </si>
  <si>
    <t>De transacciones en activos no financieros</t>
  </si>
  <si>
    <t>(1) Estas cifras consideran, tanto en ingresos como en gastos, el efecto del Bono Electrónico Fonasa.</t>
  </si>
  <si>
    <t>Cuadro A.II.5</t>
  </si>
  <si>
    <t>Gobierno Central Presupuestario, Extrapresupuestario y Total</t>
  </si>
  <si>
    <t>GOBIERNO CENTRAL PRESUPUESTARIO</t>
  </si>
  <si>
    <t xml:space="preserve">    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</si>
  <si>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</si>
  <si>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</si>
  <si>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</si>
  <si>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</si>
  <si>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</si>
  <si>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</si>
  <si>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</si>
  <si>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 xml:space="preserve">    GASTOS</t>
  </si>
  <si>
    <t xml:space="preserve">         Personal</t>
  </si>
  <si>
    <t xml:space="preserve">         Bienes y Servicios de Consumo y Producción</t>
  </si>
  <si>
    <t xml:space="preserve">         Intereses de la Deuda</t>
  </si>
  <si>
    <t xml:space="preserve">         Subsidios y Donaciones</t>
  </si>
  <si>
    <t xml:space="preserve">         Prestaciones Previsionales</t>
  </si>
  <si>
    <t xml:space="preserve">         Otros </t>
  </si>
  <si>
    <t>RESULTADO OPERATIVO BRUTO PRESUPUESTARIO</t>
  </si>
  <si>
    <t>ADQUISICION NETA DE ACTIVOS NO  FINANCIEROS</t>
  </si>
  <si>
    <t xml:space="preserve">       Venta de Activos Físicos</t>
  </si>
  <si>
    <t xml:space="preserve">        Inversión </t>
  </si>
  <si>
    <t xml:space="preserve">        Transferencias de Capital </t>
  </si>
  <si>
    <t>PRESTAMO NETO/ENDEUDAMIENTO NETO PRESUPUESTARIO</t>
  </si>
  <si>
    <t>GOBIERNO CENTRAL EXTRAPRESUPUESTARIO</t>
  </si>
  <si>
    <t xml:space="preserve">    Fondos Estabilización Precios de Combustibles</t>
  </si>
  <si>
    <t xml:space="preserve">    Ley N° 13.196</t>
  </si>
  <si>
    <t xml:space="preserve">          Ingresos Ley 13.196 </t>
  </si>
  <si>
    <t xml:space="preserve">          Gastos</t>
  </si>
  <si>
    <t xml:space="preserve">    Intereses Devengados Bono de Reconocimiento</t>
  </si>
  <si>
    <t>RESULTADO OPERATIVO BRUTO EXTRAPRESUPUESTARIO</t>
  </si>
  <si>
    <t>ADQUISICIÓN NETA DE ACTIVOS NO FINANCIEROS</t>
  </si>
  <si>
    <t>PRESTAMO NETO/ENDEUDAMIENTO NETO EXTRAPRES</t>
  </si>
  <si>
    <t>GOBIERNO CENTRAL TOTAL</t>
  </si>
  <si>
    <t>PRÉSTAMO NETO/ENDEUDAM NETO (PRESUPUESTARIO+EXTRAPRESUPUESTARIO)</t>
  </si>
  <si>
    <t>Cuadro A.II.6</t>
  </si>
  <si>
    <t>(millones de dólares y pesos, según corresponda)</t>
  </si>
  <si>
    <t>A. EN MONEDA EXTRANJERA</t>
  </si>
  <si>
    <t>Millones de dólares</t>
  </si>
  <si>
    <t>Fondo de Reserva de Pensiones</t>
  </si>
  <si>
    <t xml:space="preserve">    Aportes</t>
  </si>
  <si>
    <r>
      <t xml:space="preserve">    Variación Valor Mercado</t>
    </r>
    <r>
      <rPr>
        <vertAlign val="superscript"/>
        <sz val="10"/>
        <rFont val="Calibri"/>
        <family val="2"/>
        <scheme val="minor"/>
      </rPr>
      <t>(1)</t>
    </r>
  </si>
  <si>
    <r>
      <t xml:space="preserve">    Retiros</t>
    </r>
    <r>
      <rPr>
        <vertAlign val="superscript"/>
        <sz val="10"/>
        <rFont val="Calibri"/>
        <family val="2"/>
        <scheme val="minor"/>
      </rPr>
      <t>(2)</t>
    </r>
  </si>
  <si>
    <t>Saldo al 31 de diciembre</t>
  </si>
  <si>
    <t>Fondo de Estabilización Económica y Social</t>
  </si>
  <si>
    <t>Fondo de Estabilización de Precios del Petróleo</t>
  </si>
  <si>
    <t xml:space="preserve">    Depósitos</t>
  </si>
  <si>
    <t xml:space="preserve">    Aplicación</t>
  </si>
  <si>
    <t>Fondo de Estabilización de Precios de Combustibles Derivados del Petróleo</t>
  </si>
  <si>
    <t>Fondo para la Educación</t>
  </si>
  <si>
    <t>B. EN MONEDA NACIONAL</t>
  </si>
  <si>
    <t xml:space="preserve">    Intereses Capitalizados</t>
  </si>
  <si>
    <t xml:space="preserve">    Retiros</t>
  </si>
  <si>
    <t xml:space="preserve">    Conversión de Monedas</t>
  </si>
  <si>
    <t>Fondo de Reconstrucción</t>
  </si>
  <si>
    <t>Fondo para Diagnósticos y Tratamientos de Alto Costo</t>
  </si>
  <si>
    <t>(1) Considera los intereses devengados y las ganancias (o pérdidas) de capital.</t>
  </si>
  <si>
    <t>(2) Considera los pagos por concepto de administración, custodia y otros como los retiros efectivos de recursos.</t>
  </si>
  <si>
    <t>(3) Se refiere al fondo creado bajo un Protocolo entre el Ministro de Hacienda y de Obras Públicas, en septiembre de 1998.</t>
  </si>
  <si>
    <t>Cuadro A.II.7</t>
  </si>
  <si>
    <t>Ejecución Presupuestaria Consolidada</t>
  </si>
  <si>
    <t>(millones de pesos de cada año)</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</si>
  <si>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</si>
  <si>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</si>
  <si>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</si>
  <si>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</si>
  <si>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</si>
  <si>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</si>
  <si>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</si>
  <si>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</si>
  <si>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3. Impuestos a Productos Especificos</t>
  </si>
  <si>
    <t xml:space="preserve">    Tabacos, Cigarros y Cigarrillos</t>
  </si>
  <si>
    <t xml:space="preserve">    Combustibles</t>
  </si>
  <si>
    <t xml:space="preserve">    Derechos de Extracción de Pesca</t>
  </si>
  <si>
    <t xml:space="preserve">    Fluctuación Deudores más Diferencias Pendientes</t>
  </si>
  <si>
    <t xml:space="preserve">    Otros</t>
  </si>
  <si>
    <t>Cuadro A.II.8</t>
  </si>
  <si>
    <t>Cuadro A.II.9</t>
  </si>
  <si>
    <t>Ingresos por Impuestos</t>
  </si>
  <si>
    <t>Ejecución Presupuestaria sin Mineras Privadas Consolidadas</t>
  </si>
  <si>
    <t>Cuadro A.II.10</t>
  </si>
  <si>
    <t>Cuadro A.II.11</t>
  </si>
  <si>
    <t>Ejecución Presupuestaria Mineras Privadas Consolidadas</t>
  </si>
  <si>
    <t>Cuadro A.II.12</t>
  </si>
  <si>
    <t>(miles de dólares)</t>
  </si>
  <si>
    <t>Ley de Presupuestos</t>
  </si>
  <si>
    <t>Proyección</t>
  </si>
  <si>
    <t>Gobierno Central Total</t>
  </si>
  <si>
    <t>Cuadro A.II.13</t>
  </si>
  <si>
    <t>Declaración anual de Renta</t>
  </si>
  <si>
    <t>Declaración y pago mensual</t>
  </si>
  <si>
    <t>Pagos Provisionales Mensuales</t>
  </si>
  <si>
    <t>Impuesto Adicional Retenido</t>
  </si>
  <si>
    <t>Total pagos por impuesto a la Renta</t>
  </si>
  <si>
    <t>Cuadro A.II.14</t>
  </si>
  <si>
    <t>INGRESOS</t>
  </si>
  <si>
    <t>GASTOS</t>
  </si>
  <si>
    <t xml:space="preserve">    Personal</t>
  </si>
  <si>
    <t xml:space="preserve">    Bienes y servicios de consumo y producción</t>
  </si>
  <si>
    <t xml:space="preserve">    Intereses </t>
  </si>
  <si>
    <t xml:space="preserve">    Subsidios y donaciones</t>
  </si>
  <si>
    <t xml:space="preserve">    Prestaciones previsionales</t>
  </si>
  <si>
    <t>ADQUISICION NETA DE ACTIVOS NO FINANCIEROS</t>
  </si>
  <si>
    <t xml:space="preserve">    Venta de activos físicos</t>
  </si>
  <si>
    <t xml:space="preserve">    Inversión</t>
  </si>
  <si>
    <t xml:space="preserve">    Transferencias de capital</t>
  </si>
  <si>
    <t>Fondos de Estabilización Precios de Combustibles</t>
  </si>
  <si>
    <t>Ley N° 13.196</t>
  </si>
  <si>
    <t xml:space="preserve">   Ingresos Ley N° 13.196</t>
  </si>
  <si>
    <t xml:space="preserve">   Ingresos Intereses Ley</t>
  </si>
  <si>
    <t xml:space="preserve">   Gastos</t>
  </si>
  <si>
    <t>Intereses Devengados Bono de Reconocimiento</t>
  </si>
  <si>
    <t>PRESTAMO NETO/ENDEUDAMIENTO NETO EXTRAPRESUPUESTARIO</t>
  </si>
  <si>
    <t>PRESTAMO NETO/ENDEUDAMIENTO NETO (TOTAL)</t>
  </si>
  <si>
    <t>Cuadro A.III.1</t>
  </si>
  <si>
    <t>con efectos en los gastos fiscales</t>
  </si>
  <si>
    <t>N°IF</t>
  </si>
  <si>
    <t>Cuadro A.III.2</t>
  </si>
  <si>
    <t>con efectos en los ingresos fiscales</t>
  </si>
  <si>
    <t>Cuadro A.III.3</t>
  </si>
  <si>
    <t>sin efecto en gastos o ingresos fiscales</t>
  </si>
  <si>
    <t>(millones US$ al 31 de diciembre de cada año y % del PIB estimado)</t>
  </si>
  <si>
    <t xml:space="preserve">         Var. real anual (% de variación)</t>
  </si>
  <si>
    <t>Variables macroeconómicas 2021</t>
  </si>
  <si>
    <t>Variación Real 2021-2020</t>
  </si>
  <si>
    <t xml:space="preserve">Ejecución 2021 – </t>
  </si>
  <si>
    <t>Presupuesto 2021</t>
  </si>
  <si>
    <t xml:space="preserve">Ingresos Gobierno Central Total en 2020 y 2021 </t>
  </si>
  <si>
    <t>Ingresos tributarios 2020 y 2021</t>
  </si>
  <si>
    <t>Ejecución 2021</t>
  </si>
  <si>
    <t xml:space="preserve">Variación Real 2021-2020 (%) </t>
  </si>
  <si>
    <t xml:space="preserve">(millones de pesos 2021 y % del PIB) </t>
  </si>
  <si>
    <t>Ingresos Gobierno Central Total. Evolución Trimestral 2021</t>
  </si>
  <si>
    <t>Parámetros estructurales 2020-2021</t>
  </si>
  <si>
    <t>Ingresos Cíclicamente Ajustados del Gobierno Central Total 2020 y 2021</t>
  </si>
  <si>
    <t>Ejecución 2021 - Presupuesto 2021</t>
  </si>
  <si>
    <t>Gastos Gobierno Central Total 2020 y 2021</t>
  </si>
  <si>
    <t>Ejecución 2021 – Presupuesto 2021</t>
  </si>
  <si>
    <t>Gastos Gobierno Central Presupuestario 2020 y 2021</t>
  </si>
  <si>
    <t xml:space="preserve"> Ejecución 2021</t>
  </si>
  <si>
    <t>Variación real (%) 2021-2020</t>
  </si>
  <si>
    <t>Porcentaje de ejecución 2021 (%)</t>
  </si>
  <si>
    <t>Gastos Gobierno Central Total Ejecución Trimestral de Gastos 2021</t>
  </si>
  <si>
    <t>(millones pesos de 2021 y %)</t>
  </si>
  <si>
    <t>Ley de Presupuestos Aprobada 2021 (MM$ 2021)</t>
  </si>
  <si>
    <t>Ley de Presupuestos Vigente 2021 (MM$ 2021)</t>
  </si>
  <si>
    <t>Ejecución 2021 (MM$ 2021)</t>
  </si>
  <si>
    <t>Tasa de ejecución 2021 sobre Ley Aprobada (%)</t>
  </si>
  <si>
    <t>Tasa de ejecución 2021 sobre Ley Vigente (%)</t>
  </si>
  <si>
    <t>Diferencias respecto de Ley Aprobada 2021 (MM$ 2021)</t>
  </si>
  <si>
    <t>Diferencias respecto de Ley Vigente 2021 (MM$ 2021)</t>
  </si>
  <si>
    <r>
      <t>Balance del Gobierno Central Total 2020 y 2021</t>
    </r>
    <r>
      <rPr>
        <b/>
        <vertAlign val="superscript"/>
        <sz val="10"/>
        <color theme="1"/>
        <rFont val="Calibri"/>
        <family val="2"/>
        <scheme val="minor"/>
      </rPr>
      <t>(1)</t>
    </r>
  </si>
  <si>
    <t>2020-2021</t>
  </si>
  <si>
    <t>Balance del Gobierno Central Total efectivo y estructural 2021</t>
  </si>
  <si>
    <t>Financiamiento del Gobierno Central Total 2020-2021</t>
  </si>
  <si>
    <t xml:space="preserve">    Déficit efectivo 2021</t>
  </si>
  <si>
    <t>Activos consolidados del Tesoro Público, cierre efectivo 2018-2021</t>
  </si>
  <si>
    <t>Dic 2021</t>
  </si>
  <si>
    <t>Posición Financiera Neta Gobierno Central Total, cierre efectivo 2018-2021</t>
  </si>
  <si>
    <t>Variación promedio anual período 2000-2021</t>
  </si>
  <si>
    <t xml:space="preserve">Clasificación Funcional de Erogaciones del Gobierno Central Total 2000-2020-2021 </t>
  </si>
  <si>
    <t>Crecimiento Gasto en funciones sociales 2020-2021</t>
  </si>
  <si>
    <t>Crecimiento Gasto Gobierno Central Consolidado total 2020-2021</t>
  </si>
  <si>
    <t>Supuestos Macroeconómicos 2022</t>
  </si>
  <si>
    <t>Ingresos Gobierno Central Total 2022</t>
  </si>
  <si>
    <t>IFP 4T21</t>
  </si>
  <si>
    <t>IFP 1T22</t>
  </si>
  <si>
    <t>Proyección IFP 4T21</t>
  </si>
  <si>
    <t>Proyección IFP 1T22</t>
  </si>
  <si>
    <t>(millones de pesos 2022 y % del PIB)</t>
  </si>
  <si>
    <t>MM$2022</t>
  </si>
  <si>
    <t>Efecto total en los Ingresos 2022</t>
  </si>
  <si>
    <t>Parámetros de referencia del Balance Cíclicamente Ajustado 2022</t>
  </si>
  <si>
    <t>Ingresos Cíclicamente Ajustados del Gobierno Central Total 2022</t>
  </si>
  <si>
    <t>Gasto del Gobierno Central Total 2022</t>
  </si>
  <si>
    <t>Balance del Gobierno Central Total 2022</t>
  </si>
  <si>
    <r>
      <t>(millones de pesos 2022 y % del PIB</t>
    </r>
    <r>
      <rPr>
        <vertAlign val="superscript"/>
        <sz val="10"/>
        <color theme="1"/>
        <rFont val="Calibri"/>
        <family val="2"/>
        <scheme val="minor"/>
      </rPr>
      <t>(1)</t>
    </r>
    <r>
      <rPr>
        <sz val="10"/>
        <color theme="1"/>
        <rFont val="Calibri"/>
        <family val="2"/>
        <scheme val="minor"/>
      </rPr>
      <t>)</t>
    </r>
  </si>
  <si>
    <t>Deuda Bruta del Gobierno Central, cierre estimado 2022</t>
  </si>
  <si>
    <t>Posición Financiera Neta Gobierno Central Total, cierre estimado 2022</t>
  </si>
  <si>
    <t>Supuestos macroeconómicos 2023-2026</t>
  </si>
  <si>
    <t>Ingresos del Gobierno Central Total 2023-2026</t>
  </si>
  <si>
    <t>(millones de pesos 2022)</t>
  </si>
  <si>
    <t>Actualización de Ingresos del Gobierno Central Total 2023-2026</t>
  </si>
  <si>
    <t>(millones de pesos 2022 y % de variación real)</t>
  </si>
  <si>
    <t>Ingresos Totales Proyección IFP 1T22</t>
  </si>
  <si>
    <t>Ingresos Cíclicamente ajustados del Gobierno Central Total 2023-2026</t>
  </si>
  <si>
    <t xml:space="preserve">(millones de pesos 2022) </t>
  </si>
  <si>
    <t>Actualización de gastos comprometidos para el Gobierno Central Total 2023-2026</t>
  </si>
  <si>
    <t>(2)  Proyección IFP 1T22</t>
  </si>
  <si>
    <t>Nota: La variación real del gasto proyectado para 2023 corresponde a la variación con respecto a la Ley Aprobada 2022.</t>
  </si>
  <si>
    <t>Gastos Comprometidos 2023-2026</t>
  </si>
  <si>
    <t>Balances del Gobierno Central Total 2023-2026</t>
  </si>
  <si>
    <t>Ingresos Totales Proyección IFP 4T21</t>
  </si>
  <si>
    <t>Gasto compatible con la meta IFP 4T21</t>
  </si>
  <si>
    <t>Gasto compatible con la meta IFP 1T22</t>
  </si>
  <si>
    <t>Deuda Bruta del Gobierno Central, cierre estimado 2023-2026</t>
  </si>
  <si>
    <t xml:space="preserve">Posición Financiera Neta Gobierno Central Total, cierre estimado 2023-2026 </t>
  </si>
  <si>
    <r>
      <t>(1) Balance Efectivo (BD</t>
    </r>
    <r>
      <rPr>
        <b/>
        <vertAlign val="subscript"/>
        <sz val="10"/>
        <color rgb="FF000000"/>
        <rFont val="Calibri"/>
        <family val="2"/>
        <scheme val="minor"/>
      </rPr>
      <t>2021</t>
    </r>
    <r>
      <rPr>
        <b/>
        <sz val="10"/>
        <color rgb="FF000000"/>
        <rFont val="Calibri"/>
        <family val="2"/>
        <scheme val="minor"/>
      </rPr>
      <t>)</t>
    </r>
  </si>
  <si>
    <r>
      <t>(2) Efecto Cíclico (AC</t>
    </r>
    <r>
      <rPr>
        <b/>
        <vertAlign val="subscript"/>
        <sz val="10"/>
        <color rgb="FF000000"/>
        <rFont val="Calibri"/>
        <family val="2"/>
        <scheme val="minor"/>
      </rPr>
      <t>2021</t>
    </r>
    <r>
      <rPr>
        <b/>
        <sz val="10"/>
        <color rgb="FF000000"/>
        <rFont val="Calibri"/>
        <family val="2"/>
        <scheme val="minor"/>
      </rPr>
      <t>)</t>
    </r>
  </si>
  <si>
    <r>
      <t>(3)= (1-2) Balance Cíclicamente Ajustado (BCA</t>
    </r>
    <r>
      <rPr>
        <b/>
        <vertAlign val="subscript"/>
        <sz val="10"/>
        <color rgb="FF000000"/>
        <rFont val="Calibri"/>
        <family val="2"/>
        <scheme val="minor"/>
      </rPr>
      <t>2021</t>
    </r>
    <r>
      <rPr>
        <b/>
        <sz val="10"/>
        <color rgb="FF000000"/>
        <rFont val="Calibri"/>
        <family val="2"/>
        <scheme val="minor"/>
      </rPr>
      <t>)</t>
    </r>
  </si>
  <si>
    <t>Brecha PIB tendencial / PIB efectivo 2022</t>
  </si>
  <si>
    <t>Precio de referencia del cobre 2022</t>
  </si>
  <si>
    <t>Comité de expertos, reunido en agosto de 2021.</t>
  </si>
  <si>
    <t>Variables estructurales para 2022</t>
  </si>
  <si>
    <t>Proyección de variables económicas efectivas 2022</t>
  </si>
  <si>
    <t>Promedio 2022</t>
  </si>
  <si>
    <t>Promedio 2021 ($2022)</t>
  </si>
  <si>
    <t>Total 2022</t>
  </si>
  <si>
    <t>Ingresos efectivos, componente cíclico e ingresos cíclicamente ajustados 2022</t>
  </si>
  <si>
    <t>(1.2) Sistema de pagos (créditos, efecto en abril de 2022)</t>
  </si>
  <si>
    <t>(4.1.1) Impuesto Específico (abril de 2022)</t>
  </si>
  <si>
    <t>(4.1.3) Créditos (abril de 2022)</t>
  </si>
  <si>
    <t>(4.2.1) Impuesto Primera Categoría (abril de 2022)</t>
  </si>
  <si>
    <t>(4.2.3) Créditos (abril de 2022)</t>
  </si>
  <si>
    <t>Balance Cíclicamente Ajustado del Gobierno Central Total 2022</t>
  </si>
  <si>
    <r>
      <t>(1) Balance Efectivo (BD</t>
    </r>
    <r>
      <rPr>
        <b/>
        <vertAlign val="subscript"/>
        <sz val="10"/>
        <color rgb="FF000000"/>
        <rFont val="Calibri"/>
        <family val="2"/>
        <scheme val="minor"/>
      </rPr>
      <t>2022</t>
    </r>
    <r>
      <rPr>
        <b/>
        <sz val="10"/>
        <color rgb="FF000000"/>
        <rFont val="Calibri"/>
        <family val="2"/>
        <scheme val="minor"/>
      </rPr>
      <t>)</t>
    </r>
  </si>
  <si>
    <r>
      <t>(2) Efecto Cíclico (AC</t>
    </r>
    <r>
      <rPr>
        <b/>
        <vertAlign val="subscript"/>
        <sz val="10"/>
        <color rgb="FF000000"/>
        <rFont val="Calibri"/>
        <family val="2"/>
        <scheme val="minor"/>
      </rPr>
      <t>2022</t>
    </r>
    <r>
      <rPr>
        <b/>
        <sz val="10"/>
        <color rgb="FF000000"/>
        <rFont val="Calibri"/>
        <family val="2"/>
        <scheme val="minor"/>
      </rPr>
      <t>)</t>
    </r>
  </si>
  <si>
    <r>
      <t>(3)= (1-2) Balance Cíclicamente Ajustado (BCA</t>
    </r>
    <r>
      <rPr>
        <b/>
        <vertAlign val="subscript"/>
        <sz val="10"/>
        <color rgb="FF000000"/>
        <rFont val="Calibri"/>
        <family val="2"/>
        <scheme val="minor"/>
      </rPr>
      <t>2022</t>
    </r>
    <r>
      <rPr>
        <b/>
        <sz val="10"/>
        <color rgb="FF000000"/>
        <rFont val="Calibri"/>
        <family val="2"/>
        <scheme val="minor"/>
      </rPr>
      <t>)</t>
    </r>
  </si>
  <si>
    <t>Ingresos Cobre Bruto 2020-2021</t>
  </si>
  <si>
    <t xml:space="preserve">     en millones de $ de 2021</t>
  </si>
  <si>
    <t>Efectivo 2021</t>
  </si>
  <si>
    <t>Gastos Gobierno Central Consolidado 2020 y 2021</t>
  </si>
  <si>
    <r>
      <t>Balance del Gobierno Central Presupuestario, Extrapresupuestario y Consolidado 2021 y Consolidado 2020</t>
    </r>
    <r>
      <rPr>
        <b/>
        <vertAlign val="superscript"/>
        <sz val="10"/>
        <rFont val="Calibri"/>
        <family val="2"/>
        <scheme val="minor"/>
      </rPr>
      <t>(1)</t>
    </r>
  </si>
  <si>
    <t>Consolidado 2020</t>
  </si>
  <si>
    <t>Estado de Operaciones de Gobierno: 2020 - 2021</t>
  </si>
  <si>
    <t>Fondos Especiales 2011-2021</t>
  </si>
  <si>
    <t>Proyección de Ingresos Cobre bruto 2022</t>
  </si>
  <si>
    <t>Ley de Presupuestos 2022</t>
  </si>
  <si>
    <t>Proyección 2022</t>
  </si>
  <si>
    <t>Ingresos Tributarios GMP10 moneda nacional y extranjera 1997-2022p</t>
  </si>
  <si>
    <t>p: corresponde a la proyección para el año 2022 de acuerdo a la información disponible al cierre de este informe.</t>
  </si>
  <si>
    <t>Estado de Operaciones del Gobierno 2022</t>
  </si>
  <si>
    <t>Informes financieros de Proyectos de Ley enviados entre enero y marzo de 2022,</t>
  </si>
  <si>
    <t>(miles de pesos 2022)</t>
  </si>
  <si>
    <t>Detalle crecimiento económico y cuenta corriente 2021</t>
  </si>
  <si>
    <t>Cuadro I.1.2</t>
  </si>
  <si>
    <t xml:space="preserve">Demanda Interna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</si>
  <si>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</si>
  <si>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</si>
  <si>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</si>
  <si>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</si>
  <si>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</si>
  <si>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</si>
  <si>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 del PIB)</t>
  </si>
  <si>
    <t xml:space="preserve">Precio petróleo WTI </t>
  </si>
  <si>
    <t xml:space="preserve">(US$/bbl) </t>
  </si>
  <si>
    <r>
      <t>Postergación PPM (PEE y Acuerdo Covid - MTTRA)</t>
    </r>
    <r>
      <rPr>
        <vertAlign val="superscript"/>
        <sz val="10"/>
        <rFont val="Calibri"/>
        <family val="2"/>
        <scheme val="minor"/>
      </rPr>
      <t>(2)</t>
    </r>
  </si>
  <si>
    <r>
      <t>Postergación IVA (PEE y Acuerdo Covid - MTTRA)</t>
    </r>
    <r>
      <rPr>
        <vertAlign val="superscript"/>
        <sz val="10"/>
        <rFont val="Calibri"/>
        <family val="2"/>
        <scheme val="minor"/>
      </rPr>
      <t>(2)</t>
    </r>
  </si>
  <si>
    <r>
      <t>Devolución retenciones de independientes (PEE - MTTRA)</t>
    </r>
    <r>
      <rPr>
        <vertAlign val="superscript"/>
        <sz val="10"/>
        <rFont val="Calibri"/>
        <family val="2"/>
        <scheme val="minor"/>
      </rPr>
      <t>(2)</t>
    </r>
  </si>
  <si>
    <r>
      <t>Reducción de IDPC y PPM del Régimen Pro-Pyme General (Acuerdo Covid)</t>
    </r>
    <r>
      <rPr>
        <vertAlign val="superscript"/>
        <sz val="10"/>
        <rFont val="Calibri"/>
        <family val="2"/>
        <scheme val="minor"/>
      </rPr>
      <t>(2)</t>
    </r>
  </si>
  <si>
    <r>
      <t>Devolución de remanentes de crédito fiscal IVA a Pymes (Acuerdo Covid y otras - MTTRA)</t>
    </r>
    <r>
      <rPr>
        <vertAlign val="superscript"/>
        <sz val="10"/>
        <rFont val="Calibri"/>
        <family val="2"/>
        <scheme val="minor"/>
      </rPr>
      <t>(2)</t>
    </r>
  </si>
  <si>
    <t>Reducción de tasa de Timbres y Estampillas para créditos Fogape</t>
  </si>
  <si>
    <t>Disminución transitoria de tasa de interés penal</t>
  </si>
  <si>
    <r>
      <t>Postergación IVA (MTTRA)</t>
    </r>
    <r>
      <rPr>
        <vertAlign val="superscript"/>
        <sz val="10"/>
        <rFont val="Calibri"/>
        <family val="2"/>
        <scheme val="minor"/>
      </rPr>
      <t>(2)(3)</t>
    </r>
  </si>
  <si>
    <t>(3) Corresponde a la postergación de IVA implementada mediante el Decreto N°611 de 2021 del Ministerio de Hacienda.</t>
  </si>
  <si>
    <r>
      <t>Efecto del Plan Económico de Emergencia, del Acuerdo Covid y de otras medidas tributarias para apoyar a las MiPymes en los Ingresos 2021</t>
    </r>
    <r>
      <rPr>
        <b/>
        <vertAlign val="superscript"/>
        <sz val="10"/>
        <color theme="1"/>
        <rFont val="Calibri"/>
        <family val="2"/>
        <scheme val="minor"/>
      </rPr>
      <t>(1)</t>
    </r>
  </si>
  <si>
    <r>
      <t>Efectos de las medidas tributarias del Acuerdo Covid y otras medidas tributarias para apoyar a las MiPymes en los Ingresos 2022</t>
    </r>
    <r>
      <rPr>
        <b/>
        <vertAlign val="superscript"/>
        <sz val="10"/>
        <rFont val="Calibri"/>
        <family val="2"/>
        <scheme val="minor"/>
      </rPr>
      <t>(1)</t>
    </r>
  </si>
  <si>
    <t>(millones de pesos 2022 y % del PIB) </t>
  </si>
  <si>
    <t>Crédito tributario a contratación de nuevos trabajadores dependientes (Acuerdo Covid)</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</si>
  <si>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</si>
  <si>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Precio petróleo</t>
  </si>
  <si>
    <t>(1) Estas cifras consideran el efecto del Bono Electrónico Fonasa que no es considerado en lo publicado en la ejecución trimestral.</t>
  </si>
  <si>
    <t>Ingresos por Impuestos 2013-2021</t>
  </si>
  <si>
    <t>(1) Esta descomposición corresponde a la clasificación "transacciones en activos financieros", la cual es recogida del estado de operaciones, según las definiciones del FMI.</t>
  </si>
  <si>
    <t xml:space="preserve">(millones de pesos 2021) </t>
  </si>
  <si>
    <t xml:space="preserve">(millones de pesos 2021, % de gasto total y variación promedio anual) </t>
  </si>
  <si>
    <t>--</t>
  </si>
  <si>
    <t>(1) Los gastos asignados a funciones sociales corresponden a: Protección del Medio Ambiente, Vivienda y Servicios Comunitarios, Salud, Actividades Recreativas, Culturales y Religiosas, Educación y Protección Social.</t>
  </si>
  <si>
    <t>MM$2021</t>
  </si>
  <si>
    <r>
      <t>Gasto en funciones sociales</t>
    </r>
    <r>
      <rPr>
        <b/>
        <vertAlign val="superscript"/>
        <sz val="10"/>
        <color rgb="FF000000"/>
        <rFont val="Calibri"/>
        <family val="2"/>
        <scheme val="minor"/>
      </rPr>
      <t>(1)</t>
    </r>
  </si>
  <si>
    <t>(1) Presupuesto 2021 incluye MM$475.571 correspondientes a Bono Electrónico Fonasa, lo que permite hacer comparación con la cifra de Ejecución 2021, que incluye un ajuste equivalente.</t>
  </si>
  <si>
    <t>Variación Real 2021-2020 (%)</t>
  </si>
  <si>
    <t>Presupuesto + FET 2021</t>
  </si>
  <si>
    <r>
      <t>Prestaciones previsionales</t>
    </r>
    <r>
      <rPr>
        <vertAlign val="superscript"/>
        <sz val="10"/>
        <rFont val="Calibri"/>
        <family val="2"/>
        <scheme val="minor"/>
      </rPr>
      <t>(1)</t>
    </r>
  </si>
  <si>
    <t>Presupuesto + FET</t>
  </si>
  <si>
    <t>(MM$2021)</t>
  </si>
  <si>
    <t>Variación real</t>
  </si>
  <si>
    <t>2020 - 2021 (%)</t>
  </si>
  <si>
    <t>(millones de pesos 2021 y % de variación real)</t>
  </si>
  <si>
    <t>(1) Fondos creados por las Leyes N°19.030 y N°20.063; en el último caso, el fondo estuvo vigente hasta junio de 2010.</t>
  </si>
  <si>
    <r>
      <t>Fuentes y usos de recursos fiscales 2021</t>
    </r>
    <r>
      <rPr>
        <b/>
        <vertAlign val="superscript"/>
        <sz val="10"/>
        <color theme="1"/>
        <rFont val="Calibri"/>
        <family val="2"/>
        <scheme val="minor"/>
      </rPr>
      <t>(1)</t>
    </r>
  </si>
  <si>
    <t>Cuadro II.1.2</t>
  </si>
  <si>
    <t>Detalle supuestos de crecimiento económico y cuenta corriente 2022</t>
  </si>
  <si>
    <t xml:space="preserve">IFP 4T21 </t>
  </si>
  <si>
    <t>Cuadro III.3.2</t>
  </si>
  <si>
    <t>Detalle supuestos de crecimiento económico y cuenta corriente 2023-2026</t>
  </si>
  <si>
    <t xml:space="preserve">   Consumo Total </t>
  </si>
  <si>
    <t xml:space="preserve">   Formación Bruta de Capital Fijo </t>
  </si>
  <si>
    <t>Exportación de Bienes y Servicios</t>
  </si>
  <si>
    <t>Importación de Bienes y Servicios</t>
  </si>
  <si>
    <t>Cuenta corriente</t>
  </si>
  <si>
    <t>(1)  Estas cifras consideran, tanto en ingresos como en gastos, el efecto del Bono Electrónico Fonasa.</t>
  </si>
  <si>
    <t xml:space="preserve">(1) Luego de la clasificación por mayor gasto aprobado en la Ley de Presupuestos 2021 (excluyendo Tesoro Público), se ordenan descendentemente de acuerdo con el porcentaje de ejecución acumulada. El Gasto Corriente aprobado de estos 5 ministerios representa un 71,7% del Gasto Corriente total aprobado en la Ley de Presupuestos 2021. </t>
  </si>
  <si>
    <t>(1) Luego de la clasificación por mayor gasto aprobado en la Ley de Presupuestos 2021, se ordenan descendentemente por el porcentaje de ejecución acumulada. El Gasto de Capital aprobado de estos 5 ministerios representa un 91,4% del Gasto de Capital total aprobado en la Ley de Presupuestos 2021.</t>
  </si>
  <si>
    <t>Ley Aprobada + FET 2021</t>
  </si>
  <si>
    <t>Art. N° 2 Ley de Presupuestos y Glosa 26 del Programa 500103 más medidas de apoyo adicional </t>
  </si>
  <si>
    <t>Fondo Covid 2021 y Medidas Extraordinarias</t>
  </si>
  <si>
    <t>Ley de Presupuestos 2021 (Ley Inicial)</t>
  </si>
  <si>
    <t xml:space="preserve">Subsidio al Empleo </t>
  </si>
  <si>
    <t>Subsidios a Pymes</t>
  </si>
  <si>
    <t>Vacunas Covid</t>
  </si>
  <si>
    <t>Bono Independientes</t>
  </si>
  <si>
    <t>Bono Clase Media</t>
  </si>
  <si>
    <t>Bono Pensionados Renta Vitalicia</t>
  </si>
  <si>
    <t>Bono Transportistas</t>
  </si>
  <si>
    <t>Bono de Cargo Fiscal Afiliados a AFP</t>
  </si>
  <si>
    <t>Bono Alivio Mypes</t>
  </si>
  <si>
    <t>Préstamo Solidario Clase Media</t>
  </si>
  <si>
    <t>Préstamo Pensionados Renta Vitalicia</t>
  </si>
  <si>
    <t>Préstamo al Transportista de Pasajeros</t>
  </si>
  <si>
    <t>Fondo I Salud (MMUS$300)</t>
  </si>
  <si>
    <t>Total Fondo Covid 2021 y Medidas Extraordinarias</t>
  </si>
  <si>
    <t xml:space="preserve">(4) Correspondientes a recursos adicionales para el cumplimiento del "Acuerdo de Protección Social y Recuperación de Empleos" en la Subsecretaría de Evaluación Social que incluye el Fondo de Iniciativas para superación de la Pobreza. </t>
  </si>
  <si>
    <t>(8) Incluye los recursos ejecutados en el Ministerio de Cultura asociados al cumplimiento del "Acuerdo de Protección Social y Recuperación de Empleos”.</t>
  </si>
  <si>
    <t>(3) Incluye gasto ejecutado mediante transferencia consolidable destinada a la Bonificación por Inversiones de Riego y Drenaje pagados a través del Programa de Subsidios del Tesoro Público.</t>
  </si>
  <si>
    <t>Notas:</t>
  </si>
  <si>
    <t>Listas de Espera  </t>
  </si>
  <si>
    <t>Presupuesto Vigente 2021</t>
  </si>
  <si>
    <r>
      <t>Inversiones sectoriales</t>
    </r>
    <r>
      <rPr>
        <vertAlign val="superscript"/>
        <sz val="10"/>
        <rFont val="Calibri"/>
        <family val="2"/>
        <scheme val="minor"/>
      </rPr>
      <t>(1)</t>
    </r>
  </si>
  <si>
    <r>
      <t>Ingreso Familiar de Emergencia</t>
    </r>
    <r>
      <rPr>
        <vertAlign val="superscript"/>
        <sz val="10"/>
        <rFont val="Calibri"/>
        <family val="2"/>
        <scheme val="minor"/>
      </rPr>
      <t>(2)</t>
    </r>
  </si>
  <si>
    <r>
      <t>Subsidios Fomento al Riego y Drenaje</t>
    </r>
    <r>
      <rPr>
        <vertAlign val="superscript"/>
        <sz val="10"/>
        <rFont val="Calibri"/>
        <family val="2"/>
        <scheme val="minor"/>
      </rPr>
      <t>(3)</t>
    </r>
  </si>
  <si>
    <r>
      <t>Apoyo al Sector Cultura</t>
    </r>
    <r>
      <rPr>
        <vertAlign val="superscript"/>
        <sz val="10"/>
        <rFont val="Calibri"/>
        <family val="2"/>
        <scheme val="minor"/>
      </rPr>
      <t>(8)</t>
    </r>
  </si>
  <si>
    <r>
      <t>Acuerdo de Protección Social y Recuperación de Empleos</t>
    </r>
    <r>
      <rPr>
        <vertAlign val="superscript"/>
        <sz val="10"/>
        <rFont val="Calibri"/>
        <family val="2"/>
        <scheme val="minor"/>
      </rPr>
      <t>(4)</t>
    </r>
  </si>
  <si>
    <r>
      <t>Postnatal de Emergencia</t>
    </r>
    <r>
      <rPr>
        <vertAlign val="superscript"/>
        <sz val="10"/>
        <rFont val="Calibri"/>
        <family val="2"/>
        <scheme val="minor"/>
      </rPr>
      <t>(5)</t>
    </r>
  </si>
  <si>
    <r>
      <t>Bono Covid-19 para funcionarios de Salud</t>
    </r>
    <r>
      <rPr>
        <vertAlign val="superscript"/>
        <sz val="10"/>
        <rFont val="Calibri"/>
        <family val="2"/>
        <scheme val="minor"/>
      </rPr>
      <t>(6)</t>
    </r>
  </si>
  <si>
    <r>
      <t>Fondo II Extraordinario de Salud</t>
    </r>
    <r>
      <rPr>
        <vertAlign val="superscript"/>
        <sz val="10"/>
        <rFont val="Calibri"/>
        <family val="2"/>
        <scheme val="minor"/>
      </rPr>
      <t>(7)</t>
    </r>
  </si>
  <si>
    <r>
      <t>Fondo III de Salud</t>
    </r>
    <r>
      <rPr>
        <vertAlign val="superscript"/>
        <sz val="10"/>
        <rFont val="Calibri"/>
        <family val="2"/>
        <scheme val="minor"/>
      </rPr>
      <t>(9)</t>
    </r>
  </si>
  <si>
    <t>Ejecución FET-Covid 19 y Medidas Extraordinarias Adicionales 2021</t>
  </si>
  <si>
    <t>Tasa de ejecución del Presupuesto Vigente 2021 (%)</t>
  </si>
  <si>
    <t>(1) La medida de Inversión Sectorial incluye el gasto en iniciativas de inversión y en transferencias de capital que corresponda, más los gastos operacionales necesarios para llevarlas a cabo. En el caso del Ministerio de Vivienda, para su ejecución se incluyen $92.984 millones destinados al otorgamiento de préstamos cuya ejecución a diciembre de 2021 fue de $83.201 millones. De igual forma, se incluyen también en la ejecución $8.950 millones en préstamos otorgados por el Ministerio del Interior en el marco de las medidas de inversión.</t>
  </si>
  <si>
    <t>(2) En el caso del Ingreso Familiar de Emergencia, cabe señalar que se incluye como parte del registro respectivo, el mayor gasto asociado ampliación y refuerzo del IFE anunciado por la administración anterior como parte de las medidas extraordinarias de apoyo a la crisis por la pandemia.</t>
  </si>
  <si>
    <t>(5) Corresponde a ejecución acumulada del Postnatal de Emergencia establecido en la Ley N°21.247 que establece beneficios para Padres, Madres y Cuidadores de Niños o Niñas. Este beneficio no está separado presupuestariamente como una asignación específica, por tanto, su ejecución opera dentro de un marco mayor de beneficios asociados a prestaciones previsionales por lo que se considera como presupuesto vigente el equivalente al presupuesto devengado correspondiente.</t>
  </si>
  <si>
    <t>(6) Incluye gasto pagado correspondiente al Bono Covid establecido mediante Artículo 85° de la Ley N°21.306, para los funcionarios de Salud dependientes de las reparticiones públicas, que incluyen al Ministerio de Salud, a organismos de salud de las Fuerzas Armadas, a funcionarios de la Dirección de Salud de Carabineros, del Hospital de Carabineros, y funcionarios de Salud de DIPRECA.</t>
  </si>
  <si>
    <t>(7) Considera como medida de ejecución, el gasto distribuido mediante decretos totalmente tramitados hasta el cierre de diciembre de 2021 mediante recursos reasignados desde el Fondo Extraordinario de Salud de US$2.000 millones hacia los Servicios de Salud y otros organismos del Ministerio para efectos de su aplicación y ejecución a través de las líneas regulares de acción.</t>
  </si>
  <si>
    <t>(9)  Considera como medida de ejecución, el gasto distribuido mediante decretos totalmente tramitados hasta el cierre de diciembre de 2021 de recursos correspondientes al Fondo III de Salud para refuerzo presupuestario asociado a implementación y desarrollo de estrategias Covid ejecutadas a través de los programas regulares de acción de los Servicios de Salud y otros organismos del Ministerio.</t>
  </si>
  <si>
    <r>
      <t>PRESTAMO NETO / ENDEUDAMIENTO NETO (% del PIB)</t>
    </r>
    <r>
      <rPr>
        <b/>
        <vertAlign val="superscript"/>
        <sz val="10"/>
        <color theme="1"/>
        <rFont val="Calibri"/>
        <family val="2"/>
        <scheme val="minor"/>
      </rPr>
      <t>(2)</t>
    </r>
  </si>
  <si>
    <t>(2) Porcentaje del PIB efectivo de cada año.</t>
  </si>
  <si>
    <t>(millones de pesos 2022, % de variación real y % de PIB)</t>
  </si>
  <si>
    <t>(millones de pesos 2021 y miles de dólares)</t>
  </si>
  <si>
    <t>(miles de pesos 2021)</t>
  </si>
  <si>
    <r>
      <t>Gasto del Gobierno Central Presupuestario por Partida 2021</t>
    </r>
    <r>
      <rPr>
        <b/>
        <vertAlign val="superscript"/>
        <sz val="10"/>
        <color rgb="FF000000"/>
        <rFont val="Calibri"/>
        <family val="2"/>
        <scheme val="minor"/>
      </rPr>
      <t>(1)</t>
    </r>
    <r>
      <rPr>
        <b/>
        <sz val="10"/>
        <color rgb="FF000000"/>
        <rFont val="Calibri"/>
        <family val="2"/>
        <scheme val="minor"/>
      </rPr>
      <t>, sub/sobre ejecución</t>
    </r>
    <r>
      <rPr>
        <sz val="10"/>
        <color rgb="FF000000"/>
        <rFont val="Calibri"/>
        <family val="2"/>
        <scheme val="minor"/>
      </rPr>
      <t xml:space="preserve"> </t>
    </r>
  </si>
  <si>
    <t>Gasto Presupuestario Total (excluye Tesoro Público)</t>
  </si>
  <si>
    <t>(millones de dólares, al 31 de diciembre de cada año)</t>
  </si>
  <si>
    <t>Dic 2020</t>
  </si>
  <si>
    <t>(millones de dólares al 31 de diciembre de cada año y % del PIB)</t>
  </si>
  <si>
    <t>Deuda Bruta del Gobierno Central, cierre efectivo 2021</t>
  </si>
  <si>
    <t>Total Activos del Tesoro Público</t>
  </si>
  <si>
    <r>
      <t>Posición Financiera Neta</t>
    </r>
    <r>
      <rPr>
        <b/>
        <vertAlign val="superscript"/>
        <sz val="10"/>
        <color theme="1"/>
        <rFont val="Calibri"/>
        <family val="2"/>
        <scheme val="minor"/>
      </rPr>
      <t>(1)</t>
    </r>
  </si>
  <si>
    <t>(millones dólares al 31 de diciembre de cada año y % del PIB)</t>
  </si>
  <si>
    <t>(2) Estas cifras no consideran, tanto en la Ley aprobada con FET como en la Ejecución, el Bono Electrónico Fonasa.</t>
  </si>
  <si>
    <t>(2) Estas cifras no consideran, tanto en la Ley aprobada con FET como en la Ejecución, el Bono Electrónico Fonasa.</t>
  </si>
  <si>
    <t>Cuadro I.9.6</t>
  </si>
  <si>
    <t>Conciliación de flujos y saldos de la Deuda Bruta del Gobierno Central</t>
  </si>
  <si>
    <t>(cifras consolidadas en millones de pesos corrientes)</t>
  </si>
  <si>
    <t>Perfil de vencimiento de la Deuda Bruta del Gobierno Central</t>
  </si>
  <si>
    <t>(cifras consolidadas en millones de pesos 2022)</t>
  </si>
  <si>
    <t>Amortización Deuda Interna</t>
  </si>
  <si>
    <t>Amortización Deuda Externa</t>
  </si>
  <si>
    <t>DBGC al 31 de diciembre de 2020</t>
  </si>
  <si>
    <t>Corrección monetaria y de monedas</t>
  </si>
  <si>
    <t xml:space="preserve">Amortizaciones </t>
  </si>
  <si>
    <t>Endeudamiento</t>
  </si>
  <si>
    <t>DBGC al 31 de diciembre de 2021</t>
  </si>
  <si>
    <t>Cuadro I.11.1</t>
  </si>
  <si>
    <t>Logro de Indicadores de Desempeño años 2019 - 2021 por Ministerio</t>
  </si>
  <si>
    <t>Cuadro I.11.2</t>
  </si>
  <si>
    <t xml:space="preserve">Resumen cumplimiento por año de protocolo a diciembre de 2021 </t>
  </si>
  <si>
    <t>(período 2015 - 2021)</t>
  </si>
  <si>
    <t>Número de Instituciones</t>
  </si>
  <si>
    <t>Indicadores Evaluados</t>
  </si>
  <si>
    <t>% Promedio de Logro</t>
  </si>
  <si>
    <t xml:space="preserve">MINISTERIO DE CIENCIA, TECNOLOGIA, CONOCIMIENTO E INNOVACION                </t>
  </si>
  <si>
    <t>MINISTERIO DE ECONOMIA, FOMENTO Y TURISMO</t>
  </si>
  <si>
    <t>MINISTERIO DE EDUCACION</t>
  </si>
  <si>
    <t>MINISTERIO DE ENERGIA</t>
  </si>
  <si>
    <t>MINISTERIO DE MINERIA</t>
  </si>
  <si>
    <t>MINISTERIO DE OBRAS PUBLICAS</t>
  </si>
  <si>
    <t>MINISTERIO DE TRANSPORTE Y TELECOMUNICACIONES</t>
  </si>
  <si>
    <t>MINISTERIO DEL TRABAJO Y PREVISION SOCIAL</t>
  </si>
  <si>
    <t>MINISTERIO SECRETARIA GENERAL DE GOBIERNO</t>
  </si>
  <si>
    <t>MINISTERIO SECRETARIA GENERAL DE LA PRESIDENCIA</t>
  </si>
  <si>
    <t xml:space="preserve">PRESIDENCIA DE LA REPUBLICA                                                   </t>
  </si>
  <si>
    <t>Año de Protocolo</t>
  </si>
  <si>
    <t>Calificación Global</t>
  </si>
  <si>
    <t>N° programas e instituciones***</t>
  </si>
  <si>
    <t>Egresado</t>
  </si>
  <si>
    <t>Egreso Incompleto*</t>
  </si>
  <si>
    <t>Cumplido</t>
  </si>
  <si>
    <t>Parcialmente cumplido</t>
  </si>
  <si>
    <t>No cumplido**</t>
  </si>
  <si>
    <t>En evaluación</t>
  </si>
  <si>
    <t>TOTAL GENERAL</t>
  </si>
  <si>
    <t>* Corresponde a casos en que se decide cerrar el seguimiento debido al incumplimiento reiterado de un(os) compromiso(s) por demasiado tiempo.</t>
  </si>
  <si>
    <t>*** El universo de programas e instituciones bajo seguimiento de compromisos no son todos los evaluados. Solo se consideran aquellos a los cuáles se le concordaron compromisos y se les está haciendo seguimiento a éstos a través de la plataforma de seguimiento de compromisos.</t>
  </si>
  <si>
    <t>Cuadro I.11.3</t>
  </si>
  <si>
    <t>Resumen cumplimiento por Ministerio a diciembre de 2021</t>
  </si>
  <si>
    <t>(período 2010-2021)</t>
  </si>
  <si>
    <t>MINISTERIO DE CIENCIA, TECNOLOGÍA, CONOCIMIENTO E INNOVACIÓN</t>
  </si>
  <si>
    <t>MINISTERIO DE DESARROLLO SOCIAL Y FAMILIA</t>
  </si>
  <si>
    <t>Nota:</t>
  </si>
  <si>
    <t>Cuadro I.11.4</t>
  </si>
  <si>
    <t>Programas que egresaron del sistema de seguimiento de compromisos en diciembre de 2021</t>
  </si>
  <si>
    <t>Servicio</t>
  </si>
  <si>
    <t>Programa/Institución</t>
  </si>
  <si>
    <t>Junta Nacional De Auxilio Escolar Y Becas</t>
  </si>
  <si>
    <t>Yo elijo mi PC y Me conecto para aprender</t>
  </si>
  <si>
    <t>Servicio Nacional De Menores</t>
  </si>
  <si>
    <t>Programas de Justicia Juvenil: Programa Medidas Cautelares Ambulatorias y Salidas Alternativas, Programa Sanciones No Privativas De Libertad, Programa de Apoyo a la Reinserción Social</t>
  </si>
  <si>
    <t>Servicio Nacional De La Mujer</t>
  </si>
  <si>
    <t>Prevención Integral de Violencias contra las Mujeres</t>
  </si>
  <si>
    <t>Subsecretaria De Las Culturas Y Las Artes</t>
  </si>
  <si>
    <t>Fondo de Fomento Audiovisual. Ley 19.981</t>
  </si>
  <si>
    <t>Consejo Nacional De Televisión</t>
  </si>
  <si>
    <t>Fondo Consejo Nacional de Televisión</t>
  </si>
  <si>
    <t>Subsecretaria De Servicios Sociales</t>
  </si>
  <si>
    <t>Programa Apoyo Integral al Adulto Mayor Vínculos</t>
  </si>
  <si>
    <t>Cuadro I.11.5.</t>
  </si>
  <si>
    <t>Programas Calificados Globalmente como No Cumplidos a diciembre de 2021</t>
  </si>
  <si>
    <t>Programa/Servicio/Ministerio</t>
  </si>
  <si>
    <t>Calificación de Compromisos</t>
  </si>
  <si>
    <t>Total de Compromisos</t>
  </si>
  <si>
    <t>Cancelado</t>
  </si>
  <si>
    <t>No cumplido</t>
  </si>
  <si>
    <t>Por vencer a futuro</t>
  </si>
  <si>
    <t>Atención Integral Personas con Dependencia Severa</t>
  </si>
  <si>
    <t xml:space="preserve">Subsecretaría De Redes Asistenciales </t>
  </si>
  <si>
    <t>Ministerio De Salud</t>
  </si>
  <si>
    <t>Más Adultos Mayores Autovalentes (MASAMAV)</t>
  </si>
  <si>
    <t>Subsidio Nacional al Transporte Público</t>
  </si>
  <si>
    <t>Secretaria Y Administración General De Transportes</t>
  </si>
  <si>
    <t>Ministerio De Transporte Y Telecomunicaciones</t>
  </si>
  <si>
    <t>Cuadro I.11.6</t>
  </si>
  <si>
    <t>Oferta Programática Monitoreada año 2021, según Ministerio (*)</t>
  </si>
  <si>
    <t>N° de programas</t>
  </si>
  <si>
    <t>Gasto ejecutado (%)</t>
  </si>
  <si>
    <t>FUNDACIONES</t>
  </si>
  <si>
    <t>AGRICULTURA</t>
  </si>
  <si>
    <t>BIENES NACIONALES</t>
  </si>
  <si>
    <t>CIENCIA, TECNOLOGÍA, CONOCIMIENTO E INNOVACIÓN</t>
  </si>
  <si>
    <t>DESARROLLO SOCIAL Y FAMILIA</t>
  </si>
  <si>
    <t>ECONOMÍA, FOMENTO Y TURISMO</t>
  </si>
  <si>
    <t>EDUCACIÓN</t>
  </si>
  <si>
    <t>ENERGÍA</t>
  </si>
  <si>
    <t>HACIENDA</t>
  </si>
  <si>
    <t>INTERIOR Y SEGURIDAD PÚBLICA</t>
  </si>
  <si>
    <t>JUSTICIA Y DERECHOS HUMANOS</t>
  </si>
  <si>
    <t>MUJER Y EQUIDAD DE GÉNERO</t>
  </si>
  <si>
    <t>DE LAS CULTURAS, LAS ARTES Y EL PATRIMONIO</t>
  </si>
  <si>
    <t>MEDIO AMBIENTE</t>
  </si>
  <si>
    <t>MINERÍA</t>
  </si>
  <si>
    <t>OBRAS PÚBLICAS</t>
  </si>
  <si>
    <t>RELACIONES EXTERIORES</t>
  </si>
  <si>
    <t>SALUD</t>
  </si>
  <si>
    <t>TRABAJO Y PREVISIÓN SOCIAL</t>
  </si>
  <si>
    <t>TRANSPORTE Y TELECOMUNICACIONES</t>
  </si>
  <si>
    <t>VIVIENDA Y URBANISMO</t>
  </si>
  <si>
    <t>DEPORTE</t>
  </si>
  <si>
    <t>SECRETARÍA GENERAL DE GOBIERNO</t>
  </si>
  <si>
    <t>(*) Considera la oferta programática que efectivamente ejecutó recursos durante el año 2021, la cual puede diferir de la oferta programática identificada, debido a programas o iniciativas que terminaron o suspendieron su ejecución durante el año.</t>
  </si>
  <si>
    <t xml:space="preserve">Fuente: SES-Dipres. </t>
  </si>
  <si>
    <t>(1) Se proyectan mayores ingresos por $1.822.665 millones en 2021 por la reversión de Medidas Tributarias Transitorias de Reversión Automática (MTTRA) implementadas durante 2020 para enfrentar la pandemia.</t>
  </si>
  <si>
    <t>(2) Actualizado con información rectificada por el SII a abril de 2022. El resto de las medidas corresponden proyecciones de los Informes Financieros correspondientes.</t>
  </si>
  <si>
    <t>(1) Se proyectan mayores ingresos por $275.197 millones en 2022 por la reversión de medidas (MTTRA) implementadas durante 2020 y 2021 para enfrentar la pandemia.</t>
  </si>
  <si>
    <t>Nota: El PIB Tendencial correspondiente al cierre del año 2020 difiere del utilizado para el Presupuesto debido a que se considera el de la consulta extraordinaria de noviembre de 2019. A su vez, el PIB Tendencial correspondiente al cierre del año 2021 difiere al utilizado en el Presupuesto de dicho año debido a la actualización realizada a partir de la nueva Compilación de Referencia publicada por el Banco Central de Chile en marzo de 2021.</t>
  </si>
  <si>
    <t>Vivienda y Urbanismo</t>
  </si>
  <si>
    <t>Interior y Seguridad Pública</t>
  </si>
  <si>
    <t>Trabajo y Previsión Social</t>
  </si>
  <si>
    <t>Defensa Nacional</t>
  </si>
  <si>
    <t xml:space="preserve">   Precio referencia (USc$/lb)</t>
  </si>
  <si>
    <t>Medida</t>
  </si>
  <si>
    <t>Tipo de financiamiento</t>
  </si>
  <si>
    <t>Mayor aporte a programas de cuidados y apoyo a sectores rezagados</t>
  </si>
  <si>
    <t>Reasignaciones Fondo de Emergencia Transitorio (en especial de Tesoro Público) y Glosa Republicana </t>
  </si>
  <si>
    <t>Medidas para contener el alza de los precios de combustibles y transporte</t>
  </si>
  <si>
    <t>Fondo de Aceleración de Infraestructura</t>
  </si>
  <si>
    <t>Glosa Republicana que permite reasignación</t>
  </si>
  <si>
    <t>Aumento de Salario Mínimo</t>
  </si>
  <si>
    <t>Reasignaciones y mayor detalle informado en Informe Financiero correspondiente una vez ingresado el proyecto de ley</t>
  </si>
  <si>
    <t>Extensión IFE Laboral y Protege </t>
  </si>
  <si>
    <t>Fondo de Emergencia Transitorio</t>
  </si>
  <si>
    <t>Créditos Intermediarios Financieros No Bancarios (IFNB)</t>
  </si>
  <si>
    <t>Movimiento bajo la línea</t>
  </si>
  <si>
    <t>TOTAL DE RECURSOS A MOVILIZAR</t>
  </si>
  <si>
    <t>Financiamiento de las medidas del Plan de Recuperación Inclusiva y Resiliente</t>
  </si>
  <si>
    <t>(millones de dólares)</t>
  </si>
  <si>
    <r>
      <t xml:space="preserve">Monto estimado  </t>
    </r>
    <r>
      <rPr>
        <sz val="10"/>
        <color theme="1"/>
        <rFont val="Calibri"/>
        <family val="2"/>
        <scheme val="minor"/>
      </rPr>
      <t>(US$ millones)</t>
    </r>
  </si>
  <si>
    <t>(3)=(2)/(1) Variación en el Gasto (%)</t>
  </si>
  <si>
    <t>(1) Proyecto de Ley de Presupuestos 2022</t>
  </si>
  <si>
    <t>(1) Supone inflación y tipo de cambio del IFP 4T21: 6,5% y $825 por dólar, respectivamente.</t>
  </si>
  <si>
    <t>Variación
IFP 1T22/IFP 4T21</t>
  </si>
  <si>
    <t>Proyección    IFP 1T22</t>
  </si>
  <si>
    <t>Proyección    IFP 4T21</t>
  </si>
  <si>
    <t>Cuadro II.2.3</t>
  </si>
  <si>
    <t>Declaración anual</t>
  </si>
  <si>
    <t xml:space="preserve">   Impuestos</t>
  </si>
  <si>
    <t>Sistemas de pagos</t>
  </si>
  <si>
    <t>Declaración y Pago Mensual</t>
  </si>
  <si>
    <t>I.V.A Declarado</t>
  </si>
  <si>
    <t>Crédito Especial Empresas Constructoras</t>
  </si>
  <si>
    <t>Devoluciones</t>
  </si>
  <si>
    <t xml:space="preserve">    Derechos de Extracción Ley de Pesca</t>
  </si>
  <si>
    <t>Fluctuación Deudores más Diferencias Pendientes</t>
  </si>
  <si>
    <t>Ingresos Tributarios Netos 2022</t>
  </si>
  <si>
    <t>(4)=(2)/(1)</t>
  </si>
  <si>
    <t>Variación 
2022/Ejecución 2021 (%)</t>
  </si>
  <si>
    <t>Variación
2022/Ley Aprobada 2022 (%)</t>
  </si>
  <si>
    <t>(2) Mayor gasto por prórroga de abril a junio del IFE Laboral y Protege.</t>
  </si>
  <si>
    <t>+ Cambio en medidas tributarias</t>
  </si>
  <si>
    <t>+ Cambio en escenario macroeconómico</t>
  </si>
  <si>
    <t xml:space="preserve">    Precio de referencia (USc$2022/lb) </t>
  </si>
  <si>
    <r>
      <t>Otros Ingresos</t>
    </r>
    <r>
      <rPr>
        <vertAlign val="superscript"/>
        <sz val="10"/>
        <rFont val="Calibri"/>
        <family val="2"/>
      </rPr>
      <t>(1)</t>
    </r>
    <r>
      <rPr>
        <sz val="10"/>
        <rFont val="Calibri"/>
        <family val="2"/>
      </rPr>
      <t> </t>
    </r>
  </si>
  <si>
    <r>
      <rPr>
        <sz val="10"/>
        <rFont val="Calibri"/>
        <family val="2"/>
        <scheme val="minor"/>
      </rPr>
      <t>Nota: El cálculo del componente cíclico estimado incluye el descuento de las medidas de reversión automáticas consideradas para 2021, tal como señala la metodología vigente. Los montos descontados son: $1.648.832 millones y $94.453 millones estimados en la línea (1.2) por la suspensión del pago de PPM y  por la devolución de los impuestos retenidos a los trabajadores independientes, respectivamente (cabe destacar que estas medidas, que significaron una menor recaudación en el año 2020 y que se reversaron en el año 2021, se registran en el ítem “Sistema de Pagos”, dado que se traducen en menores devoluciones para en la Operación Renta 2021 ); $79.381</t>
    </r>
    <r>
      <rPr>
        <sz val="10"/>
        <color rgb="FFFF0000"/>
        <rFont val="Calibri"/>
        <family val="2"/>
        <scheme val="minor"/>
      </rPr>
      <t xml:space="preserve"> </t>
    </r>
    <r>
      <rPr>
        <sz val="10"/>
        <rFont val="Calibri"/>
        <family val="2"/>
        <scheme val="minor"/>
      </rPr>
      <t xml:space="preserve">millones estimados en la línea (1.5) por postergaciones de pago de IVA y devolución de remanentes y $1.277 millones en la línea (1.5) por el apoyo a MiPymes. Todos estos montos corresponden a beneficios otorgados por las leyes N°21.207, N°21.256 y N°21.353, los decretos N°420 y N°1.043 de 2020 y el N°611 de 2021 del Ministerio de Hacienda.	</t>
    </r>
  </si>
  <si>
    <t>Nota: El cálculo del componente cíclico estimado, incluye el descuento de las medidas de reversión automáticas consideradas para 2022, tal como señala la metodología vigente. Los montos descontados son: $275.197 millones estimados en la línea (1.5) por postergaciones en el pago de IVA y devolución de remanentes. Todos estos montos corresponden a beneficios otorgados por la Ley N° 21.207, el Decreto N° 420 del Ministerio de Hacienda, el Decreto N° 611 del Ministerio de Hacienda y el Acuerdo Covid.</t>
  </si>
  <si>
    <t>Presupuesto 2021 + FET</t>
  </si>
  <si>
    <t>N°</t>
  </si>
  <si>
    <t>BOLETÍN</t>
  </si>
  <si>
    <t>MENSAJE</t>
  </si>
  <si>
    <t>NOMBRE IF</t>
  </si>
  <si>
    <t>EFECTO EN GASTO</t>
  </si>
  <si>
    <t>14.796-08</t>
  </si>
  <si>
    <t>429-369</t>
  </si>
  <si>
    <t>13.375-11</t>
  </si>
  <si>
    <t>438-369</t>
  </si>
  <si>
    <t xml:space="preserve">Indicación al Proyecto de Ley que Autoriza a los Prestadores de Salud para Efectuar Atenciones Mediante Telemedicina </t>
  </si>
  <si>
    <t xml:space="preserve"> -</t>
  </si>
  <si>
    <t xml:space="preserve">- </t>
  </si>
  <si>
    <t>-</t>
  </si>
  <si>
    <t>14.808-19</t>
  </si>
  <si>
    <t>442-369</t>
  </si>
  <si>
    <t>14.588-05</t>
  </si>
  <si>
    <t>444-369</t>
  </si>
  <si>
    <t>Proyecto de Ley que crea una Pensión Garantizada Universal y modifica cuerpos legales que indica</t>
  </si>
  <si>
    <t>11.934-15</t>
  </si>
  <si>
    <t>077-366</t>
  </si>
  <si>
    <t>9.914-11</t>
  </si>
  <si>
    <t>432-369</t>
  </si>
  <si>
    <t>Propone forma y modo de resolver las divergencias surgidas entre ambas cámaras durante la discusión del Proyecto de Ley que Modifica el Código Sanitario para regular los medicamentos bioequivalentes genéricos y evitar la integración vertical de laboratorios y farmacias</t>
  </si>
  <si>
    <t>14.817-07</t>
  </si>
  <si>
    <t>447-369</t>
  </si>
  <si>
    <t xml:space="preserve">-  </t>
  </si>
  <si>
    <t>14.819-07</t>
  </si>
  <si>
    <t>456-369</t>
  </si>
  <si>
    <t>Proyecto de Ley Orgánica Constitucional que regula el funcionamiento, organización, funciones y atribuciones de la Comisión para la Fijación de Remuneraciones que indica el artículo 38 bis de la Constitución Política de la República</t>
  </si>
  <si>
    <t>14.821-07</t>
  </si>
  <si>
    <t>455-369</t>
  </si>
  <si>
    <t>13.892-11</t>
  </si>
  <si>
    <t>191-369</t>
  </si>
  <si>
    <t>Indicaciones al Proyecto de Ley que Regula el Precio de los Exámenes y Procedimientos de Apoyo Diagnóstico y Clínico</t>
  </si>
  <si>
    <t>14.549-35 y 14.310-35, refundidos</t>
  </si>
  <si>
    <t>441-369</t>
  </si>
  <si>
    <t>Indicación sustitutiva al proyecto de ley que promueve y garantiza la atención médica, social y educativa, así como la protección e inclusión de las personas con la condición del espectro autista</t>
  </si>
  <si>
    <t>14.832-24</t>
  </si>
  <si>
    <t>460-369</t>
  </si>
  <si>
    <t>14.839-06</t>
  </si>
  <si>
    <t>463-369</t>
  </si>
  <si>
    <t>Proyecto de Ley que modifica diversos cuerpos legales con el objetivo de fortalecer la integridad pública, probidad y transparencia en las municipalidades</t>
  </si>
  <si>
    <t>14.838-03</t>
  </si>
  <si>
    <t>464-369</t>
  </si>
  <si>
    <t>14.137-05</t>
  </si>
  <si>
    <t>470-369</t>
  </si>
  <si>
    <t>14.845-11</t>
  </si>
  <si>
    <t>471-369</t>
  </si>
  <si>
    <t>14847-06</t>
  </si>
  <si>
    <t>469-369</t>
  </si>
  <si>
    <t>Proyecto de Ley Marco sobre Ciberseguridad y de Infraestructura Crítica de la Información</t>
  </si>
  <si>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</si>
  <si>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t>EFECTO EN INGRESOS</t>
  </si>
  <si>
    <t>14.763-05</t>
  </si>
  <si>
    <t>439-369</t>
  </si>
  <si>
    <t>Formula Indicaciones al Proyecto de Ley que reduce o elimina exenciones tributarias</t>
  </si>
  <si>
    <t>13.195-06 Y 13.746-06, refundidos</t>
  </si>
  <si>
    <t>424-369</t>
  </si>
  <si>
    <t xml:space="preserve">Indicaciones al Proyecto de Ley que modifica el régimen de tramitación y entrada en vigencia de los reglamentos que fijen o modifiquen las plantas de personal municipal, dictados de conformidad con la Ley N° 18.695, orgánica constitucional de municipalidades </t>
  </si>
  <si>
    <t>11.540-14</t>
  </si>
  <si>
    <t>428-369</t>
  </si>
  <si>
    <t>Propone Forma y Modo de Resolver las Divergencias surgidas entre ambas Cámaras durante la discusión del Proyecto de Ley sobre Nueva Ley de Copropiedad Inmobiliaria</t>
  </si>
  <si>
    <t>14.032-06</t>
  </si>
  <si>
    <t>423-369</t>
  </si>
  <si>
    <t xml:space="preserve">Formula Indicaciones al Proyecto de Ley que modifica diversos cuerpos normativos con el objetivo de perfeccionar la regulación relativa a la contratación, prestación y pago del servicio de extracción de residuos sólidos </t>
  </si>
  <si>
    <t>5254-02, 5401-02, 5456-02, 9035-02, 9053-25, 9073-25, 9079-25, 9577-25 Y 9993-25, refundidos</t>
  </si>
  <si>
    <t>422-369</t>
  </si>
  <si>
    <t>13.191-12</t>
  </si>
  <si>
    <t>427-369</t>
  </si>
  <si>
    <t>Formula indicaciones al Proyecto de Ley que fija ley marco de cambio climático</t>
  </si>
  <si>
    <t>14.615-05</t>
  </si>
  <si>
    <t>426-369</t>
  </si>
  <si>
    <t>14.797-06</t>
  </si>
  <si>
    <t>418-369</t>
  </si>
  <si>
    <t xml:space="preserve">Proyecto de Ley que Entrega Facilidades de Pago para los Derechos de Aseo Municipal y Faculta al Servicio de Tesorerías su Cobro, en los Casos que Indica </t>
  </si>
  <si>
    <t>13.588-07, 11.915-07, 12.668-07 Y 12.776-07, refundidos</t>
  </si>
  <si>
    <t>433-369</t>
  </si>
  <si>
    <t>14.772-03 Y 14.764-03, refundidos</t>
  </si>
  <si>
    <t>436-369</t>
  </si>
  <si>
    <t>14.588-13</t>
  </si>
  <si>
    <t>440-369</t>
  </si>
  <si>
    <t>Indicaciones al Proyecto de Ley que crea la Pensión Garantizada Universal</t>
  </si>
  <si>
    <t>449-369</t>
  </si>
  <si>
    <t>446-369</t>
  </si>
  <si>
    <t>12.100-07</t>
  </si>
  <si>
    <t>452-369</t>
  </si>
  <si>
    <t>14.818-29</t>
  </si>
  <si>
    <t>430-369</t>
  </si>
  <si>
    <t>14.829-08</t>
  </si>
  <si>
    <t>434-369</t>
  </si>
  <si>
    <t>14.830-05</t>
  </si>
  <si>
    <t>465-369</t>
  </si>
  <si>
    <t>14.880-10</t>
  </si>
  <si>
    <t>472-369</t>
  </si>
  <si>
    <t>Proyecto de “Acuerdo marco sobre el establecimiento de la Alianza Solar (ISA)”, hecho en Marrakech, Marruecos, el 15 de noviembre de 2016, y su enmienda, adoptada por resolución de la primera asamblea de la Alianza Solar Internacional, celebrada el 3 de octubre de 2018, en Nueva Delhi, República de India</t>
  </si>
  <si>
    <t>14.878-10</t>
  </si>
  <si>
    <t>473-369</t>
  </si>
  <si>
    <t>14.534-06</t>
  </si>
  <si>
    <t>474-369</t>
  </si>
  <si>
    <t>Proyecto de Ley que modifica la Ley N°19.925, sobre expendio de bebidas alcohólicas, para facilitar la obtención de patente de salones de música en vivo por parte de los establecimientos que indica</t>
  </si>
  <si>
    <t>14.841-05</t>
  </si>
  <si>
    <t>475-369</t>
  </si>
  <si>
    <t>Proyecto de Ley que Fortalece la Sostenibilidad del Fondo de Reserva de Pensiones</t>
  </si>
  <si>
    <t>14.879-04</t>
  </si>
  <si>
    <t>476-369</t>
  </si>
  <si>
    <t>14852-10</t>
  </si>
  <si>
    <t>001-370</t>
  </si>
  <si>
    <t>Proyecto de Acuerdo que aprueba el “Acuerdo Regional sobre el Acceso a la Información, la Participación Pública y el Acceso a la Justicia en Asuntos Ambientales en América Latina y el Caribe” y su Anexo 1, adoptado en Escazú, República de Costa Rica, el 4 de marzo de 2018</t>
  </si>
  <si>
    <t>14851-05</t>
  </si>
  <si>
    <t>002-370</t>
  </si>
  <si>
    <r>
      <t xml:space="preserve">Fondo de Infraestructura </t>
    </r>
    <r>
      <rPr>
        <vertAlign val="superscript"/>
        <sz val="10"/>
        <rFont val="Calibri"/>
        <family val="2"/>
        <scheme val="minor"/>
      </rPr>
      <t>(3)</t>
    </r>
  </si>
  <si>
    <t>Ministerio de Hacienda/Comité de expertos, reunido en agosto de 2021.</t>
  </si>
  <si>
    <t>Posición Financiera Neta Gobierno Central Total, cierre estimado 2023-2026</t>
  </si>
  <si>
    <t>Escenario Base</t>
  </si>
  <si>
    <t>Escenario Pesimista</t>
  </si>
  <si>
    <t>Escenario Optimista</t>
  </si>
  <si>
    <t>Cuadro III.9.1</t>
  </si>
  <si>
    <t>Escenarios macroeconómicos</t>
  </si>
  <si>
    <t>Escenario</t>
  </si>
  <si>
    <t>Escenario base</t>
  </si>
  <si>
    <t>PIB (var. real % a/a)</t>
  </si>
  <si>
    <t>IPC (var. anual, % promedio)</t>
  </si>
  <si>
    <t>TCN ($/U$, promedio, valor nominal)</t>
  </si>
  <si>
    <t>Escenario pesimista</t>
  </si>
  <si>
    <t>Escenario optimista</t>
  </si>
  <si>
    <t>Diferencia en el gasto compatible (MM$)</t>
  </si>
  <si>
    <t>Diferencia en el gasto compatible (%)</t>
  </si>
  <si>
    <t>Diferencia Gasto (MMUS$)</t>
  </si>
  <si>
    <t>Diferencia Gasto (% del PIB)</t>
  </si>
  <si>
    <t>(3) Mayor gasto por implementación de la Pensión Garantizada Universal (Ley N°21.419).</t>
  </si>
  <si>
    <t>(4) Gasto incremental por recálculo de intereses.</t>
  </si>
  <si>
    <t>Nota: Las cifras fueron convertidas a dólares utilizando el tipo de cambio estimado en cada escenario para cada período, publicado en esta sección del presente informe.</t>
  </si>
  <si>
    <t xml:space="preserve">Cuadro R.1.1 </t>
  </si>
  <si>
    <t>Glosa Republicana y menores ingresos</t>
  </si>
  <si>
    <t>Nota: El detalle del financiamiento de estas medidas se entregará en los Informes Financieros respectivos al ingreso de la tramitación de cada proyecto de ley.</t>
  </si>
  <si>
    <t>Proyecto de Ley sobre Perfeccionamientos al Mercado del Gas</t>
  </si>
  <si>
    <t>Proyecto de Ley que modifica la Ley N°20.241, que establece un incentivo tributario a la inversión en investigación y desarrollo</t>
  </si>
  <si>
    <t>Proyecto de Ley que regula a las aplicaciones de transporte remunerado de pasajeros y los servicios que a través de ellas se presten</t>
  </si>
  <si>
    <t>Proyecto de Ley Mediación Civil y Comercial</t>
  </si>
  <si>
    <t>Proyecto de Ley que crea los Tribunales Civiles y las sedes judiciales, modifica el Código Orgánico de Tribunales y la ley N° 20.886</t>
  </si>
  <si>
    <t>Proyecto de Ley que modifica la Ley N°19.132 que crea empresa Televisión Nacional de Chile</t>
  </si>
  <si>
    <t xml:space="preserve">Proyecto de Ley que regula el desarrollo de plataformas de apuestas en línea </t>
  </si>
  <si>
    <t>Formula indicaciones al Proyecto de Ley que moderniza la Ley N°19.886 y otras leyes, para mejorar la calidad del gasto público, aumentar los estándares de probidad y transparencia e introducir principios de economía circular en las compras del estado</t>
  </si>
  <si>
    <t>Proyecto de Ley que modifica la Ley N°20.585, sobre otorgamiento y uso de licencias médicas</t>
  </si>
  <si>
    <t>Indicaciones al Proyecto de Ley que modifica la Ley N°17.798 sobre Control de Armas</t>
  </si>
  <si>
    <t xml:space="preserve">Formula indicaciones al Proyecto de Ley que modifica la Ley N°20.128, sobre responsabilidad fiscal </t>
  </si>
  <si>
    <t>Formula indicaciones al Proyecto de Ley que modifica diversos cuerpos legales con el objeto de mejorar la persecución del narcotráfico y crimen organizado, regular el destino de los bienes incautados en esos delitos y fortalecer las instituciones de rehabilitación y reinserción social</t>
  </si>
  <si>
    <t>Proyecto de Ley que regula el prorrateo y pago de deudas por servicios sanitarios y eléctricos generadas durante la pandemia por Covid-19 y establece subsidios a los clientes vulnerables para el pago de éstas</t>
  </si>
  <si>
    <t>Formula indicaciones al Proyecto de Ley que regula el prorrateo y pago de deudas por servicios sanitarios y eléctricos generadas durante la pandemia por Covid-19 y establece subsidios a los clientes vulnerables para el pago de éstas</t>
  </si>
  <si>
    <t>Formula indicaciones al Proyecto de Ley que modifica la Ley N°20.285, sobre acceso a la información pública</t>
  </si>
  <si>
    <t>Proyecto de Ley para el resguardo de la integridad competitiva en el ámbito de la práctica deportiva</t>
  </si>
  <si>
    <t>Proyecto de Ley que Modifica la Ley N°19.993 para Eliminar la Obligación Legal de Codelco de mantener en la Fundición y Refinería Las Ventanas, la Capacidad de Fusión y Refinación Necesaria para Garantizar el Tratamiento de los Productos de la Pequeña y Mediana Minería que Envíe la Empresa Nacional De Minería</t>
  </si>
  <si>
    <t>Indicación sustitutiva al Proyecto de Ley que promueve y garantiza la atención médica, social y educativa, así como la protección e inclusión de las personas con la condición del espectro autista</t>
  </si>
  <si>
    <t>Inicia un Proyecto de Ley que modifica la Ley N°21.420, que reduce o elimina exenciones tributarias que indica</t>
  </si>
  <si>
    <t>Proyecto de acuerdo que aprueba el “acuerdo de sede entre el gobierno de la República de Chile y la oficina del alto comisionado de las Naciones Unidas para los refugiados”, suscrito en Santiago, República de Chile, el 1 de octubre de 2021</t>
  </si>
  <si>
    <t>Proyecto de Ley que posibilita la incorporación de la Escuela de Gendarmería de Chile dentro de aquellas instituciones de Educación Superior que el Estado reconoce oficialmente e incorpora reglas especiales para su proceso de acreditación</t>
  </si>
  <si>
    <t>Proyecto de Ley que extiende la cobertura del Mecanismo de Estabilización de Precios de los Combustibles creados por la Ley N° 20.765</t>
  </si>
  <si>
    <r>
      <t>Actualización del Gasto 2022 IFP 4T21</t>
    </r>
    <r>
      <rPr>
        <b/>
        <vertAlign val="superscript"/>
        <sz val="10"/>
        <rFont val="Calibri"/>
        <family val="2"/>
        <scheme val="minor"/>
      </rPr>
      <t>(1)</t>
    </r>
  </si>
  <si>
    <r>
      <t xml:space="preserve">   IFE Laboral </t>
    </r>
    <r>
      <rPr>
        <vertAlign val="superscript"/>
        <sz val="10"/>
        <rFont val="Calibri"/>
        <family val="2"/>
        <scheme val="minor"/>
      </rPr>
      <t>(2)</t>
    </r>
  </si>
  <si>
    <r>
      <t xml:space="preserve">   Pensión Garantizada Universal </t>
    </r>
    <r>
      <rPr>
        <vertAlign val="superscript"/>
        <sz val="10"/>
        <rFont val="Calibri"/>
        <family val="2"/>
        <scheme val="minor"/>
      </rPr>
      <t>(3)</t>
    </r>
  </si>
  <si>
    <t xml:space="preserve">Nota: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valor 0.  </t>
  </si>
  <si>
    <t>PIB Tendencial, Consulta 2021</t>
  </si>
  <si>
    <t>Año</t>
  </si>
  <si>
    <t>Original</t>
  </si>
  <si>
    <t>Actualización</t>
  </si>
  <si>
    <t>PIB Tendencial, Consulta 2020</t>
  </si>
  <si>
    <t>Horas de trabajo incrementándose</t>
  </si>
  <si>
    <t>•        Programa 4 a 7</t>
  </si>
  <si>
    <t>•        Centros Diurnos de Adulto Mayor (CEDIAM) y Establecimientos de Larga Estadía para Adultos Mayores (ELEAM).</t>
  </si>
  <si>
    <t>•        Red Local de Apoyos y Cuidados</t>
  </si>
  <si>
    <t>•        Medidas enfocadas en Turismo, Cultura y Emprendimiento, entre otras</t>
  </si>
  <si>
    <t>•        Incremento en la Beca de Alimentación para la Educación Superior BAES</t>
  </si>
  <si>
    <t>•        Combustibles: Aumento FEPP, regulación competencia en mercado de gas licuado, y MEPCO</t>
  </si>
  <si>
    <t>•        Transporte: Congelamiento de tarifas del transporte público</t>
  </si>
  <si>
    <t>•        Al segundo y tercer trimestre 2022</t>
  </si>
  <si>
    <t>•        Fortalecimiento de líneas existentes</t>
  </si>
  <si>
    <t xml:space="preserve">Cuadro R.4.1 </t>
  </si>
  <si>
    <t>Resultados: Crecimiento del PIB tendencial – Consulta 2020 original y actualización</t>
  </si>
  <si>
    <t>Resultados: Crecimiento del PIB tendencial – Consulta 2021 original y actualización</t>
  </si>
  <si>
    <t>Cuadro R.4.2</t>
  </si>
  <si>
    <t>Cuadro R.4.A1</t>
  </si>
  <si>
    <t>Cuadro I.9.5</t>
  </si>
  <si>
    <t>Cuadro I.9.4</t>
  </si>
  <si>
    <t>** Considera programas que teniendo compromisos vigentes no reportaron en el proceso de diciembre de 2021.</t>
  </si>
  <si>
    <t>Total</t>
  </si>
  <si>
    <t>Cuadro II.7.1</t>
  </si>
  <si>
    <t>Evaluaciones en cursos Primer Semestre 2022</t>
  </si>
  <si>
    <t>Evaluación</t>
  </si>
  <si>
    <t>Programas/Política Pública</t>
  </si>
  <si>
    <t>Ministerio/Sevicio</t>
  </si>
  <si>
    <t>Línea*</t>
  </si>
  <si>
    <t>Equipo Evaluador</t>
  </si>
  <si>
    <t>Programa de Formación para la Competitividad</t>
  </si>
  <si>
    <t>Ministerio de Economía, Fomento y Turismo/Corporación de Fomento de la Producción (CORFO)</t>
  </si>
  <si>
    <t>EPG</t>
  </si>
  <si>
    <t>Panel Evaluador Externo:
- Luis Alberto Rosales Ulloa
- María José Valdebenito Infante
- Marcelo Leonardo Silva Ramírez</t>
  </si>
  <si>
    <t>Corporaciones de Asistencia Judicial</t>
  </si>
  <si>
    <t>Ministerio de Justicia y Derechos Humanos/ Secretaría y Administración General</t>
  </si>
  <si>
    <t>Panel Evaluador Externo:
- Patricio Navarro Inostroza
- Cristian Andrés Letelier Gálvez
- Rodrigo Alberto Salas Portuguez</t>
  </si>
  <si>
    <t>Despega Mipe (Ex Bono Empresa y Negocio)</t>
  </si>
  <si>
    <t>Ministerio del Trabajo y Previsión Social /Servicio Nacional de Capacitación y Empleo (SENCE)</t>
  </si>
  <si>
    <t>Panel Evaluador Externo:
- Amalia del Socorro Lucena Rincones
- María Fernanda Terminel Salinas
- Manuel Enrique Délano Icaza</t>
  </si>
  <si>
    <t>Hospital Digital</t>
  </si>
  <si>
    <t>Ministerio de Salud/Subsecretaría de Redes Asistenciales</t>
  </si>
  <si>
    <t xml:space="preserve">Panel Evaluador Externo:
- Pamela Andrea Frenk Barquín
- María Verónica Monreal Álvarez
</t>
  </si>
  <si>
    <t xml:space="preserve">Capacitación y Transferencia Tecnológica Pequeña Minería Artesanal (PAMMA)
Programa de Fomento Minero para la Pequeña y Mediana Minería (ENAMI) </t>
  </si>
  <si>
    <t>Ministerio de Minería/ Secretaría y Administración General</t>
  </si>
  <si>
    <t>Panel Evaluador Externo:
- María Angélica Ropert Dokmanovic
- Iván Marcelo Valdés De la Fuente
- Ricardo Loyola Moraga</t>
  </si>
  <si>
    <t>Fondo de Desarrollo de las Telecomunicaciones</t>
  </si>
  <si>
    <t>Ministerio de Transportes y Telecomunicaciones/ Subsecretaría de Telecomunicaciones</t>
  </si>
  <si>
    <t>Panel Evaluador Externo:
- Daniel Mauricio Ulloa Iluffi
- Hernán Arturo Reyes González
- Ramón Figueroa González</t>
  </si>
  <si>
    <t>Programa de Inserción de Investigadores</t>
  </si>
  <si>
    <t>Ministerio de Ciencia, Tecnología, Conocimiento e Innovación/ Agencia Nacional de Investigación y Desarrollo</t>
  </si>
  <si>
    <t>Panel Evaluador Externo:
- Laura Ramaciotti Morales
- Viviana Paz Rebufel Álvarez
- Pablo Andrés Villalobos Dintrans</t>
  </si>
  <si>
    <t>Apoyo de Familias para el Autoconsumo</t>
  </si>
  <si>
    <t>Ministerio de Desarrollo Social y Familia / Subsecretaría de Servicios Sociales</t>
  </si>
  <si>
    <t>EFA</t>
  </si>
  <si>
    <t>Equipo Dipres 
Colaborador Externo: Sofía Boza Martín</t>
  </si>
  <si>
    <t>Fondo Nacional de Seguridad Pública
Red Nacional de Seguridad
Barrios Prioritarios (Ex Intervención en Barrios de Alta Complejidad)
Barrios Comerciales Protegidos
Calle Segura</t>
  </si>
  <si>
    <t>Ministerio del Interior y Seguridad Pública / Subsecretaría de Prevención del Delito</t>
  </si>
  <si>
    <t>Equipo Dipres 
Colaborador Externo: Patricio Tudela Poblete</t>
  </si>
  <si>
    <t>Subvención Escolar Preferencial (SEP)</t>
  </si>
  <si>
    <t>Ministerio de Educación / Subsecretaría de Educación</t>
  </si>
  <si>
    <t>Equipo Dipres 
Colaborador Externo: Daslav Ostoic Muñoz</t>
  </si>
  <si>
    <t>Modernización y Fortalecimiento de la Formación Ténico Profesional</t>
  </si>
  <si>
    <t>Equipo Dipres 
Colaborador Externo: Carola Mansilla Bravo</t>
  </si>
  <si>
    <t>Abriendo Caminos</t>
  </si>
  <si>
    <t>Equipo Dipres 
Colaborador Externo: Decio Mettifogo Guerrero</t>
  </si>
  <si>
    <t>Elige Vivir Sano</t>
  </si>
  <si>
    <t>N/A</t>
  </si>
  <si>
    <t>ES</t>
  </si>
  <si>
    <t>Panel Evaluador Externo:
- Sofía Boza Martín
- Josefa Palacios Noguera
- Tito Pizarro Quevedo</t>
  </si>
  <si>
    <t>*EPG: Evaluación de Programas Gubernamentales; EFA: Evaluación Focalizada de Ámbito; ES: Evaluación Sectorial</t>
  </si>
  <si>
    <r>
      <t>Gasto Corriente, 5 Ministerios con mayor gasto aprobado 2021</t>
    </r>
    <r>
      <rPr>
        <b/>
        <vertAlign val="superscript"/>
        <sz val="10"/>
        <color theme="1"/>
        <rFont val="Calibri"/>
        <family val="2"/>
        <scheme val="minor"/>
      </rPr>
      <t>(1)</t>
    </r>
    <r>
      <rPr>
        <b/>
        <sz val="10"/>
        <color theme="1"/>
        <rFont val="Calibri"/>
        <family val="2"/>
        <scheme val="minor"/>
      </rPr>
      <t xml:space="preserve"> </t>
    </r>
    <r>
      <rPr>
        <b/>
        <vertAlign val="superscript"/>
        <sz val="10"/>
        <color theme="1"/>
        <rFont val="Calibri"/>
        <family val="2"/>
        <scheme val="minor"/>
      </rPr>
      <t>(2)</t>
    </r>
  </si>
  <si>
    <t>(millones de pesos 2021, % de variación real anual y % de ejecución sobre Ley Aprobada con FET)</t>
  </si>
  <si>
    <r>
      <t>Gasto de Capital, 5 Ministerios con mayor gasto aprobado 2021</t>
    </r>
    <r>
      <rPr>
        <b/>
        <vertAlign val="superscript"/>
        <sz val="10"/>
        <color theme="1"/>
        <rFont val="Calibri"/>
        <family val="2"/>
        <scheme val="minor"/>
      </rPr>
      <t>(1) (2)</t>
    </r>
  </si>
  <si>
    <t xml:space="preserve">(1) Gasto del Estado de Operaciones Neto de Transferencias Consolidables Extrapartidas. Considera ejecución devengada a diciembre. Consolidado con Tipo de Cambio promedio de ejecución 2021 igual a $756,38 por dólar. Ley de Presupuestos 2021 incluye la distribución del FET (la inicial corresponde a la aprobada en el Congreso y la vigente considera los decretos totalmente tramitados del ejercicio presupuestario año 2021). </t>
  </si>
  <si>
    <t>IFP 3T21</t>
  </si>
  <si>
    <t>Nota: Corresponde a los parámetros del Comité del PIB Tendencial y del Comité Consultivo del Precio de Referencia del Cobre reunidos en agosto de 2021, con ocasión de la elaboración del Presupuesto del año 2022. El PIB tendencial calculado en el presente IFP y utilizado para el cálculo del balance estructural corresponde a una estimación provisoria. El artículo 7.7 del Decreto Exento N° 146 establece que el PIB tendencial debe ser recalculado cada vez que cambia la Compilación de Referencia de Cuentas Nacionales que publica el Banco Central de Chile. Dado que uno de los insumos para esa reestimación es el stock de capital coherente con las nuevas Cuentas Nacionales, que al momento de la publicación de este informe no se encuentra publicado, es que se realiza una estimación preliminar con una serie de stock de capital preliminar proporcionada por el Banco Central. La Dirección de Presupuestos publicará el PIB tendencial y balance estructural de 2021 oficial en el IFP definitivo del primer trimestre, siguiendo las recomendaciones del Consejo Fiscal Autónomo e incorporando la serie definitiva del Stock de Capital (a publicarse en mayo) en los cálculos. En dicha oportunidad, también se compartirá la metodología de recalculo.</t>
  </si>
  <si>
    <t>Variación IFP 1T22/IFP 4T21</t>
  </si>
  <si>
    <r>
      <t>Actualización por Intereses</t>
    </r>
    <r>
      <rPr>
        <vertAlign val="superscript"/>
        <sz val="10"/>
        <rFont val="Calibri"/>
        <family val="2"/>
        <scheme val="minor"/>
      </rPr>
      <t>(4)</t>
    </r>
  </si>
  <si>
    <t>Actualización del Gasto 2022 IFP 1T22</t>
  </si>
  <si>
    <t>Proyección IFP 3T21</t>
  </si>
  <si>
    <t>Parámetros de referencia BCA 2023-2026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</si>
</sst>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 &quot;$&quot;* #,##0_ ;_ &quot;$&quot;* \-#,##0_ ;_ &quot;$&quot;* &quot;-&quot;_ ;_ @_ "/>
    <numFmt numFmtId="41" formatCode="_ * #,##0_ ;_ * \-#,##0_ ;_ * &quot;-&quot;_ ;_ @_ "/>
    <numFmt numFmtId="43" formatCode="_ * #,##0.00_ ;_ * \-#,##0.00_ ;_ * &quot;-&quot;??_ ;_ @_ "/>
    <numFmt numFmtId="164" formatCode="_-* #,##0_-;\-* #,##0_-;_-* &quot;-&quot;_-;_-@_-"/>
    <numFmt numFmtId="165" formatCode="_-* #,##0.00_-;\-* #,##0.00_-;_-* &quot;-&quot;??_-;_-@_-"/>
    <numFmt numFmtId="166" formatCode="_ * #,##0.0_ ;_ * \-#,##0.0_ ;_ * &quot;-&quot;_ ;_ @_ "/>
    <numFmt numFmtId="167" formatCode="0.0"/>
    <numFmt numFmtId="168" formatCode="#,##0.0"/>
    <numFmt numFmtId="169" formatCode="0.0%"/>
    <numFmt numFmtId="170" formatCode="_ * #,##0.0_ ;_ * \-#,##0.0_ ;_ * &quot;-&quot;?_ ;_ @_ "/>
    <numFmt numFmtId="171" formatCode="#,##0_ ;\-#,##0\ "/>
    <numFmt numFmtId="172" formatCode="_-* #,##0_-;\-* #,##0_-;_-* &quot;-&quot;??_-;_-@_-"/>
    <numFmt numFmtId="173" formatCode="_-* #,##0.000_-;\-* #,##0.000_-;_-* &quot;-&quot;??_-;_-@_-"/>
    <numFmt numFmtId="174" formatCode="0.00000000"/>
    <numFmt numFmtId="175" formatCode="#,##0.0;\-#,##0.0"/>
    <numFmt numFmtId="176" formatCode="_-* #,##0.0000_-;\-* #,##0.0000_-;_-* &quot;-&quot;??_-;_-@_-"/>
    <numFmt numFmtId="177" formatCode="0.000"/>
    <numFmt numFmtId="178" formatCode="#,##0.0_ ;\-#,##0.0\ "/>
    <numFmt numFmtId="179" formatCode="_ * #,##0.00000_ ;_ * \-#,##0.00000_ ;_ * &quot;-&quot;_ ;_ @_ "/>
    <numFmt numFmtId="180" formatCode="#,##0.000000000;\-#,##0.000000000"/>
    <numFmt numFmtId="181" formatCode="_ * #,##0.0000000_ ;_ * \-#,##0.0000000_ ;_ * &quot;-&quot;_ ;_ @_ "/>
    <numFmt numFmtId="182" formatCode="_ * #,##0.000_ ;_ * \-#,##0.000_ ;_ * &quot;-&quot;_ ;_ @_ "/>
  </numFmts>
  <fonts count="36" x14ac:knownFonts="1">
    <font>
      <sz val="11"/>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color theme="1"/>
      <name val="Calibri"/>
      <family val="2"/>
      <scheme val="minor"/>
    </font>
    <font>
      <b/>
      <sz val="10"/>
      <name val="Calibri"/>
      <family val="2"/>
    </font>
    <font>
      <sz val="10"/>
      <name val="Calibri"/>
      <family val="2"/>
    </font>
    <font>
      <vertAlign val="superscript"/>
      <sz val="10"/>
      <name val="Calibri"/>
      <family val="2"/>
    </font>
    <font>
      <sz val="10"/>
      <color rgb="FF000000"/>
      <name val="Calibri"/>
      <family val="2"/>
    </font>
    <font>
      <b/>
      <vertAlign val="superscript"/>
      <sz val="10"/>
      <name val="Calibri"/>
      <family val="2"/>
      <scheme val="minor"/>
    </font>
    <font>
      <sz val="10"/>
      <color rgb="FFFF0000"/>
      <name val="Calibri"/>
      <family val="2"/>
      <scheme val="minor"/>
    </font>
    <font>
      <vertAlign val="superscript"/>
      <sz val="10"/>
      <color rgb="FF000000"/>
      <name val="Calibri"/>
      <family val="2"/>
      <scheme val="minor"/>
    </font>
    <font>
      <b/>
      <vertAlign val="superscript"/>
      <sz val="10"/>
      <color theme="1"/>
      <name val="Calibri"/>
      <family val="2"/>
      <scheme val="minor"/>
    </font>
    <font>
      <vertAlign val="superscript"/>
      <sz val="10"/>
      <color theme="1"/>
      <name val="Calibri"/>
      <family val="2"/>
      <scheme val="minor"/>
    </font>
    <font>
      <b/>
      <sz val="10"/>
      <color rgb="FF4BACC6"/>
      <name val="Calibri"/>
      <family val="2"/>
      <scheme val="minor"/>
    </font>
    <font>
      <sz val="11"/>
      <color rgb="FF000000"/>
      <name val="Calibri"/>
      <family val="2"/>
    </font>
    <font>
      <b/>
      <sz val="10"/>
      <color rgb="FF000000"/>
      <name val="Calibri"/>
      <family val="2"/>
    </font>
    <font>
      <vertAlign val="superscript"/>
      <sz val="10"/>
      <name val="Calibri"/>
      <family val="2"/>
      <scheme val="minor"/>
    </font>
    <font>
      <b/>
      <sz val="10"/>
      <color rgb="FFC00000"/>
      <name val="Calibri"/>
      <family val="2"/>
      <scheme val="minor"/>
    </font>
    <font>
      <b/>
      <sz val="10"/>
      <color rgb="FFFF0000"/>
      <name val="Calibri"/>
      <family val="2"/>
      <scheme val="minor"/>
    </font>
    <font>
      <i/>
      <sz val="10"/>
      <name val="Calibri"/>
      <family val="2"/>
      <scheme val="minor"/>
    </font>
    <font>
      <i/>
      <sz val="10"/>
      <color rgb="FF000000"/>
      <name val="Calibri"/>
      <family val="2"/>
      <scheme val="minor"/>
    </font>
    <font>
      <b/>
      <vertAlign val="superscript"/>
      <sz val="10"/>
      <color rgb="FF000000"/>
      <name val="Calibri"/>
      <family val="2"/>
      <scheme val="minor"/>
    </font>
    <font>
      <b/>
      <sz val="11"/>
      <color rgb="FFFF0000"/>
      <name val="Calibri"/>
      <family val="2"/>
      <scheme val="minor"/>
    </font>
    <font>
      <sz val="10"/>
      <name val="Century Gothic"/>
      <family val="2"/>
    </font>
    <font>
      <sz val="10"/>
      <color rgb="FFC00000"/>
      <name val="Calibri"/>
      <family val="2"/>
      <scheme val="minor"/>
    </font>
    <font>
      <b/>
      <vertAlign val="subscript"/>
      <sz val="10"/>
      <color rgb="FF000000"/>
      <name val="Calibri"/>
      <family val="2"/>
      <scheme val="minor"/>
    </font>
    <font>
      <sz val="10"/>
      <color rgb="FF3B3838"/>
      <name val="Calibri"/>
      <family val="2"/>
      <scheme val="minor"/>
    </font>
    <font>
      <sz val="9"/>
      <color theme="1"/>
      <name val="Calibri"/>
      <family val="2"/>
      <scheme val="minor"/>
    </font>
    <font>
      <i/>
      <sz val="10"/>
      <color theme="1"/>
      <name val="Calibri"/>
      <family val="2"/>
      <scheme val="minor"/>
    </font>
    <font>
      <i/>
      <sz val="10"/>
      <name val="Calibri"/>
      <family val="2"/>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rgb="FFFFFFFF"/>
      </patternFill>
    </fill>
    <fill>
      <patternFill patternType="solid">
        <fgColor theme="0"/>
        <bgColor rgb="FFFFFFFF"/>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thin">
        <color indexed="64"/>
      </left>
      <right style="thin">
        <color rgb="FFFF0000"/>
      </right>
      <top/>
      <bottom/>
      <diagonal/>
    </border>
    <border>
      <left style="thin">
        <color indexed="64"/>
      </left>
      <right style="thin">
        <color rgb="FFFF0000"/>
      </right>
      <top/>
      <bottom style="thin">
        <color indexed="64"/>
      </bottom>
      <diagonal/>
    </border>
    <border>
      <left style="thin">
        <color rgb="FFC00000"/>
      </left>
      <right style="thin">
        <color indexed="64"/>
      </right>
      <top/>
      <bottom style="thin">
        <color indexed="64"/>
      </bottom>
      <diagonal/>
    </border>
    <border>
      <left style="thin">
        <color rgb="FFFF0000"/>
      </left>
      <right style="thin">
        <color auto="1"/>
      </right>
      <top style="thin">
        <color indexed="64"/>
      </top>
      <bottom style="thin">
        <color indexed="64"/>
      </bottom>
      <diagonal/>
    </border>
    <border>
      <left style="thin">
        <color rgb="FFFF0000"/>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top/>
      <bottom/>
      <diagonal/>
    </border>
    <border>
      <left style="thin">
        <color indexed="64"/>
      </left>
      <right style="thin">
        <color rgb="FF000000"/>
      </right>
      <top/>
      <bottom style="thin">
        <color indexed="64"/>
      </bottom>
      <diagonal/>
    </border>
    <border>
      <left/>
      <right style="thin">
        <color rgb="FF000000"/>
      </right>
      <top/>
      <bottom style="thin">
        <color indexed="64"/>
      </bottom>
      <diagonal/>
    </border>
    <border>
      <left/>
      <right/>
      <top/>
      <bottom style="thin">
        <color rgb="FFFF0000"/>
      </bottom>
      <diagonal/>
    </border>
    <border>
      <left style="thin">
        <color rgb="FF000000"/>
      </left>
      <right/>
      <top/>
      <bottom style="thin">
        <color rgb="FF000000"/>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s>
  <cellStyleXfs count="23">
    <xf numFmtId="0" fontId="0" fillId="0" borderId="0"/>
    <xf numFmtId="41" fontId="5" fillId="0" borderId="0" applyFont="0" applyFill="0" applyBorder="0" applyAlignment="0" applyProtection="0"/>
    <xf numFmtId="9" fontId="5" fillId="0" borderId="0" applyFont="0" applyFill="0" applyBorder="0" applyAlignment="0" applyProtection="0"/>
    <xf numFmtId="0" fontId="6" fillId="0" borderId="0">
      <alignment vertical="top"/>
    </xf>
    <xf numFmtId="0" fontId="6" fillId="0" borderId="0"/>
    <xf numFmtId="0" fontId="9" fillId="0" borderId="0"/>
    <xf numFmtId="165" fontId="5" fillId="0" borderId="0" applyFont="0" applyFill="0" applyBorder="0" applyAlignment="0" applyProtection="0"/>
    <xf numFmtId="165"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0" fontId="20" fillId="0" borderId="0"/>
    <xf numFmtId="165" fontId="6"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5" fillId="0" borderId="0" applyFont="0" applyFill="0" applyBorder="0" applyAlignment="0" applyProtection="0"/>
    <xf numFmtId="165" fontId="5" fillId="0" borderId="0" applyFont="0" applyFill="0" applyBorder="0" applyAlignment="0" applyProtection="0"/>
  </cellStyleXfs>
  <cellXfs count="1306">
    <xf numFmtId="0" fontId="0" fillId="0" borderId="0" xfId="0"/>
    <xf numFmtId="0" fontId="1" fillId="2" borderId="5" xfId="0" applyFont="1" applyFill="1" applyBorder="1" applyAlignment="1">
      <alignment vertical="center"/>
    </xf>
    <xf numFmtId="0" fontId="1" fillId="2" borderId="7" xfId="0" applyFont="1" applyFill="1" applyBorder="1" applyAlignment="1">
      <alignment vertical="center"/>
    </xf>
    <xf numFmtId="0" fontId="2" fillId="2" borderId="0" xfId="0" applyFont="1" applyFill="1" applyAlignment="1">
      <alignment vertical="center"/>
    </xf>
    <xf numFmtId="0" fontId="4" fillId="0" borderId="0" xfId="0" applyFont="1"/>
    <xf numFmtId="0" fontId="4" fillId="0" borderId="0" xfId="0" applyFont="1" applyAlignment="1">
      <alignment vertical="center"/>
    </xf>
    <xf numFmtId="0" fontId="3" fillId="3" borderId="0" xfId="0" applyFont="1" applyFill="1"/>
    <xf numFmtId="0" fontId="4" fillId="3" borderId="0" xfId="0" applyFont="1" applyFill="1"/>
    <xf numFmtId="0" fontId="4" fillId="3" borderId="2" xfId="0" applyFont="1" applyFill="1" applyBorder="1"/>
    <xf numFmtId="0" fontId="3" fillId="3" borderId="1" xfId="0" applyFont="1" applyFill="1" applyBorder="1" applyAlignment="1">
      <alignment horizontal="center"/>
    </xf>
    <xf numFmtId="0" fontId="3" fillId="3" borderId="2" xfId="0" applyFont="1" applyFill="1" applyBorder="1"/>
    <xf numFmtId="0" fontId="4" fillId="3" borderId="7" xfId="0" applyFont="1" applyFill="1" applyBorder="1"/>
    <xf numFmtId="0" fontId="7" fillId="0" borderId="0" xfId="0" applyFont="1"/>
    <xf numFmtId="3" fontId="8" fillId="0" borderId="0" xfId="0" applyNumberFormat="1" applyFont="1"/>
    <xf numFmtId="0" fontId="8" fillId="0" borderId="0" xfId="4" applyFont="1"/>
    <xf numFmtId="0" fontId="7" fillId="0" borderId="0" xfId="4" applyFont="1"/>
    <xf numFmtId="0" fontId="3" fillId="3" borderId="0" xfId="5" applyFont="1" applyFill="1"/>
    <xf numFmtId="0" fontId="4" fillId="3" borderId="0" xfId="5" applyFont="1" applyFill="1"/>
    <xf numFmtId="0" fontId="4" fillId="3" borderId="2" xfId="5" applyFont="1" applyFill="1" applyBorder="1"/>
    <xf numFmtId="0" fontId="3" fillId="3" borderId="7" xfId="5" applyFont="1" applyFill="1" applyBorder="1"/>
    <xf numFmtId="0" fontId="3" fillId="3" borderId="5" xfId="5" applyFont="1" applyFill="1" applyBorder="1"/>
    <xf numFmtId="0" fontId="4" fillId="3" borderId="5" xfId="5" applyFont="1" applyFill="1" applyBorder="1"/>
    <xf numFmtId="0" fontId="4" fillId="3" borderId="7" xfId="5" applyFont="1" applyFill="1" applyBorder="1"/>
    <xf numFmtId="0" fontId="3" fillId="3" borderId="7" xfId="5" applyFont="1" applyFill="1" applyBorder="1" applyAlignment="1">
      <alignment horizontal="center"/>
    </xf>
    <xf numFmtId="0" fontId="3" fillId="3" borderId="8" xfId="5" applyFont="1" applyFill="1" applyBorder="1" applyAlignment="1">
      <alignment horizontal="center"/>
    </xf>
    <xf numFmtId="0" fontId="8" fillId="3" borderId="0" xfId="0" applyFont="1" applyFill="1"/>
    <xf numFmtId="0" fontId="8" fillId="3" borderId="13" xfId="0" applyFont="1" applyFill="1" applyBorder="1" applyAlignment="1">
      <alignment vertical="center"/>
    </xf>
    <xf numFmtId="0" fontId="7" fillId="3" borderId="1" xfId="0" applyFont="1" applyFill="1" applyBorder="1" applyAlignment="1">
      <alignment horizontal="center" vertical="center"/>
    </xf>
    <xf numFmtId="0" fontId="7" fillId="3" borderId="5" xfId="0" applyFont="1" applyFill="1" applyBorder="1" applyAlignment="1">
      <alignment vertical="center"/>
    </xf>
    <xf numFmtId="3" fontId="10" fillId="3" borderId="9" xfId="0" applyNumberFormat="1" applyFont="1" applyFill="1" applyBorder="1" applyAlignment="1">
      <alignment horizontal="right"/>
    </xf>
    <xf numFmtId="41" fontId="4" fillId="0" borderId="0" xfId="1" applyFont="1"/>
    <xf numFmtId="3" fontId="10" fillId="3" borderId="10" xfId="0" applyNumberFormat="1" applyFont="1" applyFill="1" applyBorder="1" applyAlignment="1">
      <alignment horizontal="right"/>
    </xf>
    <xf numFmtId="0" fontId="8" fillId="3" borderId="5" xfId="0" applyFont="1" applyFill="1" applyBorder="1" applyAlignment="1">
      <alignment horizontal="left" vertical="center" indent="1"/>
    </xf>
    <xf numFmtId="3" fontId="11" fillId="3" borderId="10" xfId="0" applyNumberFormat="1" applyFont="1" applyFill="1" applyBorder="1" applyAlignment="1">
      <alignment horizontal="right"/>
    </xf>
    <xf numFmtId="3" fontId="11" fillId="3" borderId="0" xfId="0" applyNumberFormat="1" applyFont="1" applyFill="1" applyAlignment="1">
      <alignment horizontal="right"/>
    </xf>
    <xf numFmtId="3" fontId="11" fillId="3" borderId="6" xfId="0" applyNumberFormat="1" applyFont="1" applyFill="1" applyBorder="1" applyAlignment="1">
      <alignment horizontal="right"/>
    </xf>
    <xf numFmtId="37" fontId="10" fillId="3" borderId="10" xfId="0" applyNumberFormat="1" applyFont="1" applyFill="1" applyBorder="1"/>
    <xf numFmtId="37" fontId="10" fillId="3" borderId="0" xfId="0" applyNumberFormat="1" applyFont="1" applyFill="1"/>
    <xf numFmtId="37" fontId="10" fillId="3" borderId="6" xfId="0" applyNumberFormat="1" applyFont="1" applyFill="1" applyBorder="1"/>
    <xf numFmtId="0" fontId="8" fillId="3" borderId="7" xfId="0" applyFont="1" applyFill="1" applyBorder="1" applyAlignment="1">
      <alignment horizontal="left" vertical="center" indent="1"/>
    </xf>
    <xf numFmtId="37" fontId="11" fillId="3" borderId="11" xfId="0" applyNumberFormat="1" applyFont="1" applyFill="1" applyBorder="1"/>
    <xf numFmtId="37" fontId="11" fillId="3" borderId="14" xfId="0" applyNumberFormat="1" applyFont="1" applyFill="1" applyBorder="1"/>
    <xf numFmtId="37" fontId="11" fillId="3" borderId="8" xfId="0" applyNumberFormat="1" applyFont="1" applyFill="1" applyBorder="1"/>
    <xf numFmtId="41" fontId="4" fillId="0" borderId="0" xfId="0" applyNumberFormat="1" applyFont="1"/>
    <xf numFmtId="0" fontId="3" fillId="3" borderId="0" xfId="0" applyFont="1" applyFill="1" applyAlignment="1">
      <alignment horizontal="left" vertical="center"/>
    </xf>
    <xf numFmtId="0" fontId="4" fillId="3" borderId="0" xfId="0" applyFont="1" applyFill="1" applyAlignment="1">
      <alignment horizontal="left" vertical="center"/>
    </xf>
    <xf numFmtId="3" fontId="4" fillId="0" borderId="0" xfId="0" applyNumberFormat="1" applyFont="1"/>
    <xf numFmtId="10" fontId="4" fillId="0" borderId="0" xfId="0" applyNumberFormat="1" applyFont="1"/>
    <xf numFmtId="0" fontId="7" fillId="3" borderId="0" xfId="0" applyFont="1" applyFill="1" applyAlignment="1">
      <alignment horizontal="center" vertical="center"/>
    </xf>
    <xf numFmtId="0" fontId="7" fillId="3" borderId="2" xfId="0" applyFont="1" applyFill="1" applyBorder="1" applyAlignment="1">
      <alignment vertical="center"/>
    </xf>
    <xf numFmtId="169" fontId="8" fillId="3" borderId="0" xfId="2" applyNumberFormat="1" applyFont="1" applyFill="1" applyBorder="1" applyAlignment="1">
      <alignment horizontal="center" vertical="center" wrapText="1"/>
    </xf>
    <xf numFmtId="169" fontId="8" fillId="3" borderId="6" xfId="2"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Alignment="1">
      <alignment horizontal="justify" vertical="center"/>
    </xf>
    <xf numFmtId="169" fontId="4" fillId="0" borderId="0" xfId="0" applyNumberFormat="1" applyFont="1"/>
    <xf numFmtId="0" fontId="10" fillId="3" borderId="2" xfId="0" applyFont="1" applyFill="1" applyBorder="1" applyAlignment="1">
      <alignment wrapText="1"/>
    </xf>
    <xf numFmtId="37" fontId="10" fillId="3" borderId="9" xfId="0" applyNumberFormat="1" applyFont="1" applyFill="1" applyBorder="1" applyAlignment="1">
      <alignment horizontal="right" wrapText="1"/>
    </xf>
    <xf numFmtId="37" fontId="10" fillId="3" borderId="3" xfId="0" applyNumberFormat="1" applyFont="1" applyFill="1" applyBorder="1" applyAlignment="1">
      <alignment horizontal="right" wrapText="1"/>
    </xf>
    <xf numFmtId="37" fontId="10" fillId="3" borderId="4" xfId="0" applyNumberFormat="1" applyFont="1" applyFill="1" applyBorder="1" applyAlignment="1">
      <alignment horizontal="right" wrapText="1"/>
    </xf>
    <xf numFmtId="0" fontId="11" fillId="3" borderId="5" xfId="0" applyFont="1" applyFill="1" applyBorder="1" applyAlignment="1">
      <alignment wrapText="1"/>
    </xf>
    <xf numFmtId="37" fontId="11" fillId="3" borderId="10" xfId="0" applyNumberFormat="1" applyFont="1" applyFill="1" applyBorder="1" applyAlignment="1">
      <alignment horizontal="right" wrapText="1"/>
    </xf>
    <xf numFmtId="37" fontId="11" fillId="3" borderId="0" xfId="0" applyNumberFormat="1" applyFont="1" applyFill="1" applyAlignment="1">
      <alignment horizontal="right" wrapText="1"/>
    </xf>
    <xf numFmtId="37" fontId="11" fillId="3" borderId="6" xfId="0" applyNumberFormat="1" applyFont="1" applyFill="1" applyBorder="1" applyAlignment="1">
      <alignment horizontal="right" wrapText="1"/>
    </xf>
    <xf numFmtId="0" fontId="11" fillId="3" borderId="7" xfId="0" applyFont="1" applyFill="1" applyBorder="1" applyAlignment="1">
      <alignment wrapText="1"/>
    </xf>
    <xf numFmtId="37" fontId="11" fillId="3" borderId="11" xfId="0" applyNumberFormat="1" applyFont="1" applyFill="1" applyBorder="1" applyAlignment="1">
      <alignment horizontal="right" wrapText="1"/>
    </xf>
    <xf numFmtId="37" fontId="11" fillId="3" borderId="14" xfId="0" applyNumberFormat="1" applyFont="1" applyFill="1" applyBorder="1" applyAlignment="1">
      <alignment horizontal="right" wrapText="1"/>
    </xf>
    <xf numFmtId="37" fontId="11" fillId="3" borderId="8" xfId="0" applyNumberFormat="1" applyFont="1" applyFill="1" applyBorder="1" applyAlignment="1">
      <alignment horizontal="right" wrapText="1"/>
    </xf>
    <xf numFmtId="0" fontId="13" fillId="3" borderId="0" xfId="0" applyFont="1" applyFill="1"/>
    <xf numFmtId="37" fontId="13" fillId="3" borderId="0" xfId="0" applyNumberFormat="1" applyFont="1" applyFill="1"/>
    <xf numFmtId="0" fontId="8" fillId="4" borderId="13" xfId="0" applyFont="1" applyFill="1" applyBorder="1"/>
    <xf numFmtId="0" fontId="7" fillId="4" borderId="1" xfId="0" applyFont="1" applyFill="1" applyBorder="1" applyAlignment="1">
      <alignment horizontal="center" vertical="center"/>
    </xf>
    <xf numFmtId="3" fontId="8" fillId="4" borderId="9" xfId="0" applyNumberFormat="1" applyFont="1" applyFill="1" applyBorder="1"/>
    <xf numFmtId="3" fontId="8" fillId="4" borderId="3" xfId="0" applyNumberFormat="1" applyFont="1" applyFill="1" applyBorder="1"/>
    <xf numFmtId="0" fontId="7" fillId="4" borderId="5" xfId="0" applyFont="1" applyFill="1" applyBorder="1"/>
    <xf numFmtId="169" fontId="4" fillId="0" borderId="0" xfId="2" applyNumberFormat="1" applyFont="1"/>
    <xf numFmtId="0" fontId="7" fillId="4" borderId="7" xfId="0" applyFont="1" applyFill="1" applyBorder="1"/>
    <xf numFmtId="0" fontId="8" fillId="4" borderId="5" xfId="0" applyFont="1" applyFill="1" applyBorder="1"/>
    <xf numFmtId="3" fontId="8" fillId="4" borderId="10" xfId="0" applyNumberFormat="1" applyFont="1" applyFill="1" applyBorder="1"/>
    <xf numFmtId="0" fontId="8" fillId="4" borderId="7" xfId="0" applyFont="1" applyFill="1" applyBorder="1"/>
    <xf numFmtId="166" fontId="4" fillId="0" borderId="0" xfId="1" applyNumberFormat="1" applyFont="1"/>
    <xf numFmtId="170" fontId="4" fillId="0" borderId="0" xfId="0" applyNumberFormat="1" applyFont="1"/>
    <xf numFmtId="0" fontId="7" fillId="3" borderId="0" xfId="0" applyFont="1" applyFill="1"/>
    <xf numFmtId="0" fontId="8" fillId="3" borderId="13" xfId="0" applyFont="1" applyFill="1" applyBorder="1"/>
    <xf numFmtId="0" fontId="7" fillId="3" borderId="5" xfId="0" applyFont="1" applyFill="1" applyBorder="1"/>
    <xf numFmtId="0" fontId="8" fillId="3" borderId="5" xfId="0" applyFont="1" applyFill="1" applyBorder="1"/>
    <xf numFmtId="0" fontId="8" fillId="3" borderId="7" xfId="0" applyFont="1" applyFill="1" applyBorder="1"/>
    <xf numFmtId="3" fontId="8" fillId="0" borderId="11" xfId="0" applyNumberFormat="1" applyFont="1" applyBorder="1" applyAlignment="1">
      <alignment horizontal="right"/>
    </xf>
    <xf numFmtId="0" fontId="8" fillId="3" borderId="15" xfId="0" applyFont="1" applyFill="1" applyBorder="1" applyAlignment="1">
      <alignment vertical="center"/>
    </xf>
    <xf numFmtId="0" fontId="8" fillId="3" borderId="5" xfId="0" applyFont="1" applyFill="1" applyBorder="1" applyAlignment="1">
      <alignment vertical="center"/>
    </xf>
    <xf numFmtId="3" fontId="8" fillId="3" borderId="10" xfId="0" applyNumberFormat="1" applyFont="1" applyFill="1" applyBorder="1" applyAlignment="1">
      <alignment horizontal="right" vertical="center" wrapText="1"/>
    </xf>
    <xf numFmtId="168" fontId="8" fillId="3" borderId="10" xfId="0" applyNumberFormat="1" applyFont="1" applyFill="1" applyBorder="1" applyAlignment="1">
      <alignment horizontal="center" vertical="center" wrapText="1"/>
    </xf>
    <xf numFmtId="0" fontId="7" fillId="3" borderId="7" xfId="0" applyFont="1" applyFill="1" applyBorder="1" applyAlignment="1">
      <alignment vertical="center"/>
    </xf>
    <xf numFmtId="0" fontId="7" fillId="3" borderId="14" xfId="0" applyFont="1" applyFill="1" applyBorder="1" applyAlignment="1">
      <alignment horizontal="left" vertical="center"/>
    </xf>
    <xf numFmtId="167" fontId="7" fillId="3" borderId="11" xfId="0" applyNumberFormat="1" applyFont="1" applyFill="1" applyBorder="1" applyAlignment="1">
      <alignment horizontal="center" vertical="center"/>
    </xf>
    <xf numFmtId="3" fontId="4" fillId="3" borderId="0" xfId="0" applyNumberFormat="1" applyFont="1" applyFill="1"/>
    <xf numFmtId="0" fontId="2" fillId="3" borderId="13" xfId="0" applyFont="1" applyFill="1" applyBorder="1" applyAlignment="1">
      <alignment vertical="center"/>
    </xf>
    <xf numFmtId="0" fontId="1" fillId="3" borderId="12" xfId="0" applyFont="1" applyFill="1" applyBorder="1" applyAlignment="1">
      <alignment horizontal="center" vertical="center"/>
    </xf>
    <xf numFmtId="0" fontId="1" fillId="3" borderId="5" xfId="0" applyFont="1" applyFill="1" applyBorder="1" applyAlignment="1">
      <alignment vertical="center"/>
    </xf>
    <xf numFmtId="3" fontId="1" fillId="4" borderId="10" xfId="0" applyNumberFormat="1" applyFont="1" applyFill="1" applyBorder="1" applyAlignment="1">
      <alignment horizontal="right" vertical="center"/>
    </xf>
    <xf numFmtId="0" fontId="2" fillId="3" borderId="5" xfId="0" applyFont="1" applyFill="1" applyBorder="1" applyAlignment="1">
      <alignment vertical="center"/>
    </xf>
    <xf numFmtId="0" fontId="2" fillId="3" borderId="7" xfId="0" applyFont="1" applyFill="1" applyBorder="1" applyAlignment="1">
      <alignment vertical="center"/>
    </xf>
    <xf numFmtId="169" fontId="4" fillId="3" borderId="0" xfId="2" applyNumberFormat="1" applyFont="1" applyFill="1"/>
    <xf numFmtId="3" fontId="7" fillId="0" borderId="13" xfId="0" applyNumberFormat="1" applyFont="1" applyBorder="1" applyAlignment="1">
      <alignment horizontal="center" wrapText="1"/>
    </xf>
    <xf numFmtId="0" fontId="7" fillId="0" borderId="15" xfId="0" applyFont="1" applyBorder="1" applyAlignment="1">
      <alignment horizontal="center" wrapText="1"/>
    </xf>
    <xf numFmtId="0" fontId="7" fillId="0" borderId="12" xfId="0" applyFont="1" applyBorder="1" applyAlignment="1">
      <alignment horizontal="center" wrapText="1"/>
    </xf>
    <xf numFmtId="0" fontId="7" fillId="0" borderId="13" xfId="0" applyFont="1" applyBorder="1"/>
    <xf numFmtId="3" fontId="7" fillId="0" borderId="15" xfId="0" applyNumberFormat="1" applyFont="1" applyBorder="1"/>
    <xf numFmtId="0" fontId="8" fillId="0" borderId="5" xfId="0" applyFont="1" applyBorder="1"/>
    <xf numFmtId="3" fontId="8" fillId="0" borderId="6" xfId="0" applyNumberFormat="1" applyFont="1" applyBorder="1"/>
    <xf numFmtId="0" fontId="7" fillId="0" borderId="2" xfId="0" applyFont="1" applyBorder="1"/>
    <xf numFmtId="3" fontId="7" fillId="0" borderId="3" xfId="0" applyNumberFormat="1" applyFont="1" applyBorder="1"/>
    <xf numFmtId="3" fontId="7" fillId="0" borderId="4" xfId="0" applyNumberFormat="1" applyFont="1" applyBorder="1"/>
    <xf numFmtId="0" fontId="7" fillId="3" borderId="0" xfId="4" applyFont="1" applyFill="1"/>
    <xf numFmtId="0" fontId="8" fillId="3" borderId="0" xfId="4" applyFont="1" applyFill="1"/>
    <xf numFmtId="0" fontId="10" fillId="3" borderId="16" xfId="0" applyFont="1" applyFill="1" applyBorder="1" applyAlignment="1">
      <alignment wrapText="1"/>
    </xf>
    <xf numFmtId="0" fontId="10" fillId="3" borderId="1" xfId="0" applyFont="1" applyFill="1" applyBorder="1" applyAlignment="1">
      <alignment horizontal="center" wrapText="1"/>
    </xf>
    <xf numFmtId="0" fontId="10" fillId="3" borderId="17" xfId="0" applyFont="1" applyFill="1" applyBorder="1" applyAlignment="1">
      <alignment horizontal="center" wrapText="1"/>
    </xf>
    <xf numFmtId="0" fontId="7"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3" borderId="13" xfId="0" applyFont="1" applyFill="1" applyBorder="1" applyAlignment="1">
      <alignment vertical="center"/>
    </xf>
    <xf numFmtId="0" fontId="8" fillId="3" borderId="10" xfId="0" applyFont="1" applyFill="1" applyBorder="1" applyAlignment="1">
      <alignment horizontal="center" vertical="center" wrapText="1"/>
    </xf>
    <xf numFmtId="0" fontId="8" fillId="3" borderId="0" xfId="0" applyFont="1" applyFill="1" applyAlignment="1">
      <alignment vertical="center"/>
    </xf>
    <xf numFmtId="0" fontId="8" fillId="3" borderId="10" xfId="0" applyFont="1" applyFill="1" applyBorder="1" applyAlignment="1">
      <alignment vertical="center"/>
    </xf>
    <xf numFmtId="3" fontId="8" fillId="3" borderId="6" xfId="0" applyNumberFormat="1" applyFont="1" applyFill="1" applyBorder="1" applyAlignment="1">
      <alignment horizontal="center" vertical="center" wrapText="1"/>
    </xf>
    <xf numFmtId="3" fontId="1" fillId="4" borderId="6" xfId="0" applyNumberFormat="1" applyFont="1" applyFill="1" applyBorder="1" applyAlignment="1">
      <alignment horizontal="right" vertical="center"/>
    </xf>
    <xf numFmtId="0" fontId="1" fillId="3" borderId="7" xfId="0" applyFont="1" applyFill="1" applyBorder="1" applyAlignment="1">
      <alignment vertical="center"/>
    </xf>
    <xf numFmtId="0" fontId="1" fillId="3" borderId="7"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4" fillId="3" borderId="9" xfId="0" applyFont="1" applyFill="1" applyBorder="1" applyAlignment="1">
      <alignment horizontal="center"/>
    </xf>
    <xf numFmtId="0" fontId="4" fillId="3" borderId="10" xfId="0" applyFont="1" applyFill="1" applyBorder="1" applyAlignment="1">
      <alignment horizontal="center"/>
    </xf>
    <xf numFmtId="172" fontId="8" fillId="3" borderId="10" xfId="6" applyNumberFormat="1" applyFont="1" applyFill="1" applyBorder="1"/>
    <xf numFmtId="0" fontId="7" fillId="3" borderId="13" xfId="0" applyFont="1" applyFill="1" applyBorder="1" applyAlignment="1">
      <alignment horizontal="center" vertical="center"/>
    </xf>
    <xf numFmtId="0" fontId="8" fillId="3" borderId="10" xfId="0" applyFont="1" applyFill="1" applyBorder="1"/>
    <xf numFmtId="0" fontId="7" fillId="3" borderId="7" xfId="0" applyFont="1" applyFill="1" applyBorder="1"/>
    <xf numFmtId="0" fontId="7" fillId="3" borderId="0" xfId="0" applyFont="1" applyFill="1" applyAlignment="1">
      <alignment horizontal="centerContinuous"/>
    </xf>
    <xf numFmtId="171" fontId="7" fillId="3" borderId="9" xfId="0" applyNumberFormat="1" applyFont="1" applyFill="1" applyBorder="1" applyAlignment="1">
      <alignment horizontal="right"/>
    </xf>
    <xf numFmtId="0" fontId="7" fillId="3" borderId="10" xfId="0" applyFont="1" applyFill="1" applyBorder="1"/>
    <xf numFmtId="0" fontId="7" fillId="3" borderId="19" xfId="0" applyFont="1" applyFill="1" applyBorder="1" applyAlignment="1">
      <alignment vertical="center"/>
    </xf>
    <xf numFmtId="0" fontId="1" fillId="4" borderId="0" xfId="0" applyFont="1" applyFill="1"/>
    <xf numFmtId="0" fontId="4" fillId="4" borderId="0" xfId="0" applyFont="1" applyFill="1"/>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1" fillId="5" borderId="0" xfId="0" applyFont="1" applyFill="1"/>
    <xf numFmtId="0" fontId="4" fillId="5" borderId="0" xfId="0" applyFont="1" applyFill="1"/>
    <xf numFmtId="0" fontId="3" fillId="3" borderId="1" xfId="0" applyFont="1" applyFill="1" applyBorder="1" applyAlignment="1">
      <alignment horizontal="center" vertical="center" wrapText="1"/>
    </xf>
    <xf numFmtId="0" fontId="4" fillId="3" borderId="1"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3" fillId="3" borderId="2" xfId="0" applyFont="1" applyFill="1" applyBorder="1" applyAlignment="1">
      <alignment vertical="center"/>
    </xf>
    <xf numFmtId="3" fontId="8" fillId="3" borderId="0" xfId="0" applyNumberFormat="1" applyFont="1" applyFill="1"/>
    <xf numFmtId="0" fontId="4" fillId="3" borderId="5" xfId="0" applyFont="1" applyFill="1" applyBorder="1" applyAlignment="1">
      <alignment horizontal="left" vertical="center" wrapText="1" indent="1"/>
    </xf>
    <xf numFmtId="3" fontId="4" fillId="3" borderId="10" xfId="0" applyNumberFormat="1" applyFont="1" applyFill="1" applyBorder="1" applyAlignment="1">
      <alignment horizontal="right" vertical="center" wrapText="1"/>
    </xf>
    <xf numFmtId="0" fontId="4" fillId="3" borderId="5" xfId="0" applyFont="1" applyFill="1" applyBorder="1" applyAlignment="1">
      <alignment horizontal="left" vertical="center" indent="1"/>
    </xf>
    <xf numFmtId="0" fontId="4" fillId="3" borderId="5" xfId="0" applyFont="1" applyFill="1" applyBorder="1" applyAlignment="1">
      <alignment horizontal="left" vertical="center" wrapText="1" indent="2"/>
    </xf>
    <xf numFmtId="0" fontId="3" fillId="3" borderId="7" xfId="0" applyFont="1" applyFill="1" applyBorder="1" applyAlignment="1">
      <alignment vertical="center"/>
    </xf>
    <xf numFmtId="3" fontId="3" fillId="3" borderId="14" xfId="0" applyNumberFormat="1" applyFont="1" applyFill="1" applyBorder="1" applyAlignment="1">
      <alignment horizontal="right" vertical="center"/>
    </xf>
    <xf numFmtId="0" fontId="8" fillId="3" borderId="0" xfId="0" applyFont="1" applyFill="1" applyAlignment="1">
      <alignment horizontal="left"/>
    </xf>
    <xf numFmtId="0" fontId="2" fillId="3" borderId="9" xfId="0" applyFont="1" applyFill="1" applyBorder="1" applyAlignment="1">
      <alignment vertical="center" wrapText="1"/>
    </xf>
    <xf numFmtId="0" fontId="1" fillId="3" borderId="9"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5" xfId="0" applyFont="1" applyFill="1" applyBorder="1" applyAlignment="1">
      <alignment vertical="center" wrapText="1"/>
    </xf>
    <xf numFmtId="0" fontId="2" fillId="3" borderId="5" xfId="0" applyFont="1" applyFill="1" applyBorder="1" applyAlignment="1">
      <alignment horizontal="left" vertical="center" wrapText="1" indent="1"/>
    </xf>
    <xf numFmtId="0" fontId="3" fillId="0" borderId="0" xfId="0" applyFont="1"/>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 xfId="0" applyFont="1" applyBorder="1" applyAlignment="1">
      <alignment vertical="center"/>
    </xf>
    <xf numFmtId="0" fontId="2" fillId="0" borderId="5" xfId="0" applyFont="1" applyBorder="1" applyAlignment="1">
      <alignment vertical="center"/>
    </xf>
    <xf numFmtId="0" fontId="1" fillId="0" borderId="7" xfId="0" applyFont="1" applyBorder="1" applyAlignment="1">
      <alignment vertical="center"/>
    </xf>
    <xf numFmtId="0" fontId="1" fillId="2" borderId="13" xfId="0" applyFont="1" applyFill="1" applyBorder="1" applyAlignment="1">
      <alignment vertical="center"/>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4" fillId="2" borderId="2" xfId="0" applyFont="1" applyFill="1" applyBorder="1"/>
    <xf numFmtId="0" fontId="4" fillId="2" borderId="7" xfId="0" applyFont="1" applyFill="1" applyBorder="1"/>
    <xf numFmtId="0" fontId="3" fillId="0" borderId="7" xfId="0" applyFont="1" applyBorder="1" applyAlignment="1">
      <alignment vertical="center"/>
    </xf>
    <xf numFmtId="0" fontId="3" fillId="2" borderId="13" xfId="0" applyFont="1" applyFill="1" applyBorder="1" applyAlignment="1">
      <alignment vertical="center"/>
    </xf>
    <xf numFmtId="0" fontId="4" fillId="0" borderId="0" xfId="0" applyFont="1" applyAlignment="1">
      <alignment vertical="center" wrapText="1"/>
    </xf>
    <xf numFmtId="0" fontId="2" fillId="0" borderId="7" xfId="0" applyFont="1" applyBorder="1" applyAlignment="1">
      <alignment vertical="center"/>
    </xf>
    <xf numFmtId="0" fontId="3" fillId="0" borderId="0" xfId="0" applyFont="1" applyAlignment="1">
      <alignment horizontal="left" vertical="center"/>
    </xf>
    <xf numFmtId="0" fontId="3" fillId="2"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justify" vertical="center" wrapText="1"/>
    </xf>
    <xf numFmtId="0" fontId="1" fillId="2" borderId="9" xfId="0" applyFont="1" applyFill="1" applyBorder="1" applyAlignment="1">
      <alignment horizontal="center" vertical="center" wrapText="1"/>
    </xf>
    <xf numFmtId="0" fontId="3" fillId="0" borderId="13" xfId="0" applyFont="1" applyBorder="1" applyAlignment="1">
      <alignment horizontal="center" vertical="center" wrapText="1"/>
    </xf>
    <xf numFmtId="0" fontId="4" fillId="0" borderId="5" xfId="0" applyFont="1" applyBorder="1" applyAlignment="1">
      <alignment horizontal="justify" vertical="center" wrapText="1"/>
    </xf>
    <xf numFmtId="0" fontId="2" fillId="2" borderId="0" xfId="0" applyFont="1" applyFill="1" applyAlignment="1">
      <alignment horizontal="justify" vertical="center"/>
    </xf>
    <xf numFmtId="0" fontId="1" fillId="0" borderId="0" xfId="0" applyFont="1" applyAlignment="1">
      <alignment horizontal="left" vertical="center"/>
    </xf>
    <xf numFmtId="0" fontId="2" fillId="0" borderId="0" xfId="0" applyFont="1" applyAlignment="1">
      <alignment horizontal="left" vertical="center"/>
    </xf>
    <xf numFmtId="0" fontId="4" fillId="0" borderId="2" xfId="0" applyFont="1" applyBorder="1" applyAlignment="1">
      <alignment vertical="center"/>
    </xf>
    <xf numFmtId="0" fontId="3" fillId="0" borderId="5" xfId="0" applyFont="1" applyBorder="1" applyAlignment="1">
      <alignment horizontal="justify" vertical="center"/>
    </xf>
    <xf numFmtId="0" fontId="4" fillId="0" borderId="5" xfId="0" applyFont="1" applyBorder="1" applyAlignment="1">
      <alignment horizontal="justify" vertical="center"/>
    </xf>
    <xf numFmtId="0" fontId="3" fillId="0" borderId="7" xfId="0" applyFont="1" applyBorder="1" applyAlignment="1">
      <alignment horizontal="justify" vertical="center"/>
    </xf>
    <xf numFmtId="0" fontId="4" fillId="0" borderId="0" xfId="0" applyFont="1" applyAlignment="1">
      <alignment horizontal="justify"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applyAlignment="1">
      <alignment horizontal="justify" vertical="center"/>
    </xf>
    <xf numFmtId="0" fontId="3" fillId="0" borderId="10" xfId="0" applyFont="1" applyBorder="1" applyAlignment="1">
      <alignment horizontal="justify" vertical="center"/>
    </xf>
    <xf numFmtId="0" fontId="4"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8" xfId="0" applyFont="1" applyBorder="1" applyAlignment="1">
      <alignment horizontal="center" vertical="center"/>
    </xf>
    <xf numFmtId="0" fontId="19" fillId="0" borderId="0" xfId="0" applyFont="1" applyAlignment="1">
      <alignment vertical="center"/>
    </xf>
    <xf numFmtId="0" fontId="4" fillId="2" borderId="0" xfId="0" applyFont="1" applyFill="1" applyBorder="1" applyAlignment="1">
      <alignment vertical="center"/>
    </xf>
    <xf numFmtId="0" fontId="4" fillId="0" borderId="0" xfId="0" applyFont="1" applyAlignment="1">
      <alignment horizontal="center" vertical="center"/>
    </xf>
    <xf numFmtId="0" fontId="3" fillId="0" borderId="2" xfId="0" applyFont="1" applyBorder="1" applyAlignment="1">
      <alignment vertical="center"/>
    </xf>
    <xf numFmtId="0" fontId="3" fillId="0" borderId="0" xfId="0" applyFont="1" applyAlignment="1">
      <alignment horizontal="left"/>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2" fillId="0" borderId="5"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 fillId="0" borderId="13" xfId="0" applyFont="1" applyBorder="1" applyAlignment="1">
      <alignment vertical="center"/>
    </xf>
    <xf numFmtId="0" fontId="3" fillId="0" borderId="13" xfId="0" applyFont="1" applyBorder="1" applyAlignment="1">
      <alignment vertical="center"/>
    </xf>
    <xf numFmtId="0" fontId="1" fillId="2" borderId="2" xfId="0" applyFont="1" applyFill="1" applyBorder="1" applyAlignment="1">
      <alignment vertical="center"/>
    </xf>
    <xf numFmtId="0" fontId="4" fillId="0" borderId="2"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2" xfId="0" applyFont="1" applyBorder="1" applyAlignment="1">
      <alignment vertical="center" wrapText="1"/>
    </xf>
    <xf numFmtId="0" fontId="4" fillId="0" borderId="5"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49" fontId="3" fillId="0" borderId="11" xfId="0" applyNumberFormat="1" applyFont="1" applyBorder="1" applyAlignment="1">
      <alignment horizontal="center" vertical="center" wrapText="1"/>
    </xf>
    <xf numFmtId="0" fontId="1" fillId="0" borderId="5" xfId="0" applyFont="1" applyBorder="1" applyAlignment="1">
      <alignment horizontal="justify" vertical="center"/>
    </xf>
    <xf numFmtId="0" fontId="2" fillId="0" borderId="5" xfId="0" applyFont="1" applyBorder="1" applyAlignment="1">
      <alignment horizontal="justify" vertical="center"/>
    </xf>
    <xf numFmtId="0" fontId="2" fillId="0" borderId="7" xfId="0" applyFont="1" applyBorder="1" applyAlignment="1">
      <alignment horizontal="justify" vertical="center"/>
    </xf>
    <xf numFmtId="3" fontId="8" fillId="3" borderId="0" xfId="4" applyNumberFormat="1" applyFont="1" applyFill="1" applyBorder="1" applyAlignment="1">
      <alignment vertical="center"/>
    </xf>
    <xf numFmtId="3" fontId="1" fillId="0" borderId="2" xfId="0" applyNumberFormat="1" applyFont="1" applyBorder="1" applyAlignment="1">
      <alignment horizontal="center" wrapText="1"/>
    </xf>
    <xf numFmtId="0" fontId="8" fillId="0" borderId="5" xfId="4" applyFont="1" applyBorder="1"/>
    <xf numFmtId="0" fontId="7" fillId="0" borderId="7" xfId="4" applyFont="1" applyBorder="1"/>
    <xf numFmtId="3" fontId="7" fillId="3" borderId="14" xfId="4" applyNumberFormat="1" applyFont="1" applyFill="1" applyBorder="1" applyAlignment="1">
      <alignment vertical="center"/>
    </xf>
    <xf numFmtId="3" fontId="1" fillId="0" borderId="7" xfId="0" applyNumberFormat="1" applyFont="1" applyBorder="1" applyAlignment="1">
      <alignment horizontal="center" wrapText="1"/>
    </xf>
    <xf numFmtId="0" fontId="1" fillId="0" borderId="14" xfId="4" applyFont="1" applyBorder="1" applyAlignment="1">
      <alignment horizontal="center" vertical="center"/>
    </xf>
    <xf numFmtId="0" fontId="1" fillId="0" borderId="8" xfId="4" applyFont="1" applyBorder="1" applyAlignment="1">
      <alignment horizontal="center" vertical="center"/>
    </xf>
    <xf numFmtId="0" fontId="1" fillId="0" borderId="7" xfId="4" applyFont="1" applyBorder="1" applyAlignment="1">
      <alignment horizontal="center" vertical="center"/>
    </xf>
    <xf numFmtId="3" fontId="8" fillId="0" borderId="5" xfId="4" applyNumberFormat="1" applyFont="1" applyBorder="1" applyAlignment="1">
      <alignment vertical="center"/>
    </xf>
    <xf numFmtId="3" fontId="7" fillId="0" borderId="7" xfId="4" applyNumberFormat="1" applyFont="1" applyBorder="1" applyAlignment="1">
      <alignment vertical="center"/>
    </xf>
    <xf numFmtId="0" fontId="4" fillId="3" borderId="5" xfId="0" quotePrefix="1" applyFont="1" applyFill="1" applyBorder="1" applyAlignment="1">
      <alignment horizontal="right" wrapText="1"/>
    </xf>
    <xf numFmtId="0" fontId="4" fillId="3" borderId="7" xfId="0" applyFont="1" applyFill="1" applyBorder="1" applyAlignment="1">
      <alignment horizontal="right"/>
    </xf>
    <xf numFmtId="0" fontId="4" fillId="3" borderId="13" xfId="0" applyFont="1" applyFill="1" applyBorder="1"/>
    <xf numFmtId="0" fontId="7" fillId="3" borderId="12" xfId="0" applyFont="1" applyFill="1" applyBorder="1" applyAlignment="1">
      <alignment horizontal="center" vertical="center"/>
    </xf>
    <xf numFmtId="169" fontId="8" fillId="3" borderId="10" xfId="2"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0" borderId="2" xfId="0" applyFont="1" applyBorder="1" applyAlignment="1">
      <alignment vertical="center"/>
    </xf>
    <xf numFmtId="3" fontId="7" fillId="3" borderId="9" xfId="0" applyNumberFormat="1" applyFont="1" applyFill="1" applyBorder="1" applyAlignment="1">
      <alignment horizontal="right" vertical="center"/>
    </xf>
    <xf numFmtId="3" fontId="8" fillId="3" borderId="10" xfId="0" applyNumberFormat="1" applyFont="1" applyFill="1" applyBorder="1" applyAlignment="1">
      <alignment horizontal="right" vertical="center"/>
    </xf>
    <xf numFmtId="0" fontId="8" fillId="3" borderId="10" xfId="0" applyFont="1" applyFill="1" applyBorder="1" applyAlignment="1">
      <alignment horizontal="right" vertical="center"/>
    </xf>
    <xf numFmtId="0" fontId="8" fillId="3" borderId="7" xfId="0" applyFont="1" applyFill="1" applyBorder="1" applyAlignment="1">
      <alignment vertical="center"/>
    </xf>
    <xf numFmtId="3" fontId="8" fillId="3" borderId="11" xfId="0" applyNumberFormat="1" applyFont="1" applyFill="1" applyBorder="1" applyAlignment="1">
      <alignment horizontal="right" vertical="center"/>
    </xf>
    <xf numFmtId="3" fontId="7" fillId="3" borderId="11" xfId="0" applyNumberFormat="1" applyFont="1" applyFill="1" applyBorder="1" applyAlignment="1">
      <alignment horizontal="right" vertical="center"/>
    </xf>
    <xf numFmtId="0" fontId="1" fillId="2" borderId="9" xfId="0" applyFont="1" applyFill="1" applyBorder="1" applyAlignment="1">
      <alignment horizontal="center" vertical="center"/>
    </xf>
    <xf numFmtId="41" fontId="2" fillId="0" borderId="10" xfId="1" applyFont="1" applyBorder="1" applyAlignment="1">
      <alignment horizontal="right" vertical="center"/>
    </xf>
    <xf numFmtId="41" fontId="1" fillId="0" borderId="10" xfId="1" applyFont="1" applyBorder="1" applyAlignment="1">
      <alignment horizontal="right" vertical="center"/>
    </xf>
    <xf numFmtId="41" fontId="1" fillId="2" borderId="10" xfId="1" applyFont="1" applyFill="1" applyBorder="1" applyAlignment="1">
      <alignment horizontal="right" vertical="center"/>
    </xf>
    <xf numFmtId="41" fontId="2" fillId="2" borderId="10" xfId="1" applyFont="1" applyFill="1" applyBorder="1" applyAlignment="1">
      <alignment horizontal="right" vertical="center"/>
    </xf>
    <xf numFmtId="41" fontId="1" fillId="2" borderId="11" xfId="1" applyFont="1" applyFill="1" applyBorder="1" applyAlignment="1">
      <alignment horizontal="right" vertical="center"/>
    </xf>
    <xf numFmtId="41" fontId="3" fillId="0" borderId="10" xfId="1" applyFont="1" applyBorder="1" applyAlignment="1">
      <alignment horizontal="center" vertical="center"/>
    </xf>
    <xf numFmtId="41" fontId="4" fillId="0" borderId="10" xfId="1" applyFont="1" applyBorder="1" applyAlignment="1">
      <alignment horizontal="center" vertical="center"/>
    </xf>
    <xf numFmtId="41" fontId="3" fillId="0" borderId="11" xfId="1" applyFont="1" applyBorder="1" applyAlignment="1">
      <alignment horizontal="center" vertical="center"/>
    </xf>
    <xf numFmtId="37" fontId="4" fillId="0" borderId="0" xfId="0" applyNumberFormat="1" applyFont="1"/>
    <xf numFmtId="0" fontId="2" fillId="2" borderId="5" xfId="0" applyFont="1" applyFill="1" applyBorder="1" applyAlignment="1">
      <alignment vertical="center"/>
    </xf>
    <xf numFmtId="0" fontId="1" fillId="2" borderId="0" xfId="0" applyFont="1" applyFill="1" applyBorder="1" applyAlignment="1">
      <alignment horizontal="center" vertical="center"/>
    </xf>
    <xf numFmtId="0" fontId="7" fillId="3" borderId="1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3" borderId="1" xfId="0" applyFont="1" applyFill="1" applyBorder="1" applyAlignment="1">
      <alignment horizontal="center" vertical="center"/>
    </xf>
    <xf numFmtId="0" fontId="7" fillId="3" borderId="0" xfId="0" applyFont="1" applyFill="1" applyAlignment="1">
      <alignment horizontal="left" vertical="center"/>
    </xf>
    <xf numFmtId="0" fontId="7" fillId="3" borderId="9" xfId="0" applyFont="1" applyFill="1" applyBorder="1"/>
    <xf numFmtId="172" fontId="8" fillId="3" borderId="20" xfId="6" applyNumberFormat="1" applyFont="1" applyFill="1" applyBorder="1"/>
    <xf numFmtId="172" fontId="8" fillId="3" borderId="18" xfId="6" applyNumberFormat="1" applyFont="1" applyFill="1" applyBorder="1"/>
    <xf numFmtId="0" fontId="7" fillId="3" borderId="10" xfId="0" applyFont="1" applyFill="1" applyBorder="1" applyAlignment="1">
      <alignment vertical="center"/>
    </xf>
    <xf numFmtId="0" fontId="8" fillId="3" borderId="11" xfId="0" applyFont="1" applyFill="1" applyBorder="1" applyAlignment="1">
      <alignment vertical="center"/>
    </xf>
    <xf numFmtId="172" fontId="8" fillId="3" borderId="21" xfId="6" applyNumberFormat="1" applyFont="1" applyFill="1" applyBorder="1"/>
    <xf numFmtId="172" fontId="8" fillId="3" borderId="22" xfId="6" applyNumberFormat="1" applyFont="1" applyFill="1" applyBorder="1"/>
    <xf numFmtId="0" fontId="8" fillId="3" borderId="14" xfId="0" applyFont="1" applyFill="1" applyBorder="1" applyAlignment="1">
      <alignment horizontal="left" wrapText="1"/>
    </xf>
    <xf numFmtId="0" fontId="7" fillId="3" borderId="23" xfId="0" applyFont="1" applyFill="1" applyBorder="1" applyAlignment="1">
      <alignment horizontal="center" vertical="center"/>
    </xf>
    <xf numFmtId="0" fontId="8" fillId="3" borderId="24" xfId="0" applyFont="1" applyFill="1" applyBorder="1" applyAlignment="1">
      <alignment vertical="center"/>
    </xf>
    <xf numFmtId="0" fontId="4" fillId="3" borderId="0" xfId="0" applyFont="1" applyFill="1" applyAlignment="1">
      <alignment horizontal="centerContinuous"/>
    </xf>
    <xf numFmtId="0" fontId="8" fillId="3" borderId="2" xfId="0" applyFont="1" applyFill="1" applyBorder="1"/>
    <xf numFmtId="0" fontId="7" fillId="3" borderId="9" xfId="0" applyFont="1" applyFill="1" applyBorder="1" applyAlignment="1">
      <alignment horizontal="center"/>
    </xf>
    <xf numFmtId="0" fontId="7" fillId="3" borderId="11" xfId="0" applyFont="1" applyFill="1" applyBorder="1" applyAlignment="1">
      <alignment horizontal="center"/>
    </xf>
    <xf numFmtId="167" fontId="4" fillId="3" borderId="0" xfId="0" applyNumberFormat="1" applyFont="1" applyFill="1"/>
    <xf numFmtId="0" fontId="4" fillId="3" borderId="10" xfId="0" applyFont="1" applyFill="1" applyBorder="1"/>
    <xf numFmtId="0" fontId="8" fillId="3" borderId="11" xfId="0" applyFont="1" applyFill="1" applyBorder="1"/>
    <xf numFmtId="168" fontId="4" fillId="3" borderId="0" xfId="0" applyNumberFormat="1" applyFont="1" applyFill="1"/>
    <xf numFmtId="0" fontId="8" fillId="3" borderId="0" xfId="0" applyFont="1" applyFill="1" applyAlignment="1">
      <alignment horizontal="centerContinuous"/>
    </xf>
    <xf numFmtId="0" fontId="8" fillId="3" borderId="3" xfId="0" applyFont="1" applyFill="1" applyBorder="1"/>
    <xf numFmtId="0" fontId="7" fillId="3" borderId="7" xfId="0" applyFont="1" applyFill="1" applyBorder="1" applyAlignment="1">
      <alignment horizontal="centerContinuous"/>
    </xf>
    <xf numFmtId="0" fontId="8" fillId="3" borderId="14" xfId="0" applyFont="1" applyFill="1" applyBorder="1" applyAlignment="1">
      <alignment horizontal="centerContinuous"/>
    </xf>
    <xf numFmtId="168" fontId="10" fillId="3" borderId="39" xfId="0" applyNumberFormat="1" applyFont="1" applyFill="1" applyBorder="1" applyAlignment="1">
      <alignment horizontal="center" vertical="center"/>
    </xf>
    <xf numFmtId="168" fontId="11" fillId="3" borderId="39" xfId="0" applyNumberFormat="1" applyFont="1" applyFill="1" applyBorder="1" applyAlignment="1">
      <alignment horizontal="center" vertical="center"/>
    </xf>
    <xf numFmtId="168" fontId="10" fillId="3" borderId="36" xfId="0" applyNumberFormat="1" applyFont="1" applyFill="1" applyBorder="1" applyAlignment="1">
      <alignment horizontal="center" vertical="center"/>
    </xf>
    <xf numFmtId="0" fontId="7" fillId="3" borderId="0" xfId="0" applyFont="1" applyFill="1" applyAlignment="1">
      <alignment vertical="center"/>
    </xf>
    <xf numFmtId="3" fontId="7" fillId="3" borderId="5" xfId="0" applyNumberFormat="1" applyFont="1" applyFill="1" applyBorder="1" applyAlignment="1">
      <alignment horizontal="right" vertical="center"/>
    </xf>
    <xf numFmtId="3" fontId="7" fillId="3" borderId="10" xfId="0" applyNumberFormat="1" applyFont="1" applyFill="1" applyBorder="1" applyAlignment="1">
      <alignment horizontal="right" vertical="center"/>
    </xf>
    <xf numFmtId="167" fontId="7" fillId="3" borderId="0" xfId="0" applyNumberFormat="1" applyFont="1" applyFill="1" applyAlignment="1">
      <alignment horizontal="center" vertical="center"/>
    </xf>
    <xf numFmtId="167" fontId="7" fillId="3" borderId="10" xfId="0" applyNumberFormat="1" applyFont="1" applyFill="1" applyBorder="1" applyAlignment="1">
      <alignment horizontal="center" vertical="center"/>
    </xf>
    <xf numFmtId="3" fontId="8" fillId="3" borderId="5" xfId="0" applyNumberFormat="1" applyFont="1" applyFill="1" applyBorder="1" applyAlignment="1">
      <alignment horizontal="right" vertical="center"/>
    </xf>
    <xf numFmtId="167" fontId="8" fillId="3" borderId="0" xfId="0" applyNumberFormat="1" applyFont="1" applyFill="1" applyAlignment="1">
      <alignment horizontal="center" vertical="center"/>
    </xf>
    <xf numFmtId="167" fontId="8" fillId="3" borderId="10" xfId="0" applyNumberFormat="1" applyFont="1" applyFill="1" applyBorder="1" applyAlignment="1">
      <alignment horizontal="center" vertical="center"/>
    </xf>
    <xf numFmtId="3" fontId="7" fillId="3" borderId="2" xfId="0" applyNumberFormat="1" applyFont="1" applyFill="1" applyBorder="1" applyAlignment="1">
      <alignment horizontal="right" vertical="center"/>
    </xf>
    <xf numFmtId="167" fontId="7" fillId="3" borderId="3" xfId="0" applyNumberFormat="1" applyFont="1" applyFill="1" applyBorder="1" applyAlignment="1">
      <alignment horizontal="center" vertical="center"/>
    </xf>
    <xf numFmtId="167" fontId="7" fillId="3" borderId="9" xfId="0" applyNumberFormat="1" applyFont="1" applyFill="1" applyBorder="1" applyAlignment="1">
      <alignment horizontal="center" vertical="center"/>
    </xf>
    <xf numFmtId="3" fontId="8" fillId="3" borderId="7" xfId="0" applyNumberFormat="1" applyFont="1" applyFill="1" applyBorder="1" applyAlignment="1">
      <alignment horizontal="right" vertical="center"/>
    </xf>
    <xf numFmtId="167" fontId="8" fillId="3" borderId="14" xfId="0" applyNumberFormat="1" applyFont="1" applyFill="1" applyBorder="1" applyAlignment="1">
      <alignment horizontal="center" vertical="center"/>
    </xf>
    <xf numFmtId="167" fontId="8" fillId="3" borderId="11" xfId="0" applyNumberFormat="1" applyFont="1" applyFill="1" applyBorder="1" applyAlignment="1">
      <alignment horizontal="center" vertical="center"/>
    </xf>
    <xf numFmtId="0" fontId="7" fillId="3" borderId="5" xfId="0" applyFont="1" applyFill="1" applyBorder="1" applyAlignment="1">
      <alignment vertical="center" wrapText="1"/>
    </xf>
    <xf numFmtId="0" fontId="8" fillId="3" borderId="2" xfId="0" applyFont="1" applyFill="1" applyBorder="1" applyAlignment="1">
      <alignment vertical="center"/>
    </xf>
    <xf numFmtId="0" fontId="8" fillId="3" borderId="9" xfId="0" applyFont="1" applyFill="1" applyBorder="1" applyAlignment="1">
      <alignment vertical="center"/>
    </xf>
    <xf numFmtId="167" fontId="8" fillId="3" borderId="3" xfId="0" applyNumberFormat="1" applyFont="1" applyFill="1" applyBorder="1" applyAlignment="1">
      <alignment horizontal="center" vertical="center"/>
    </xf>
    <xf numFmtId="167" fontId="8" fillId="3" borderId="9" xfId="0" applyNumberFormat="1" applyFont="1" applyFill="1" applyBorder="1" applyAlignment="1">
      <alignment horizontal="center" vertical="center"/>
    </xf>
    <xf numFmtId="0" fontId="8" fillId="3" borderId="5" xfId="0" applyFont="1" applyFill="1" applyBorder="1" applyAlignment="1">
      <alignment horizontal="right" vertical="center"/>
    </xf>
    <xf numFmtId="3" fontId="7" fillId="3" borderId="13" xfId="0" applyNumberFormat="1" applyFont="1" applyFill="1" applyBorder="1" applyAlignment="1">
      <alignment horizontal="right" vertical="center"/>
    </xf>
    <xf numFmtId="3" fontId="7" fillId="3" borderId="1" xfId="0" applyNumberFormat="1" applyFont="1" applyFill="1" applyBorder="1" applyAlignment="1">
      <alignment horizontal="right" vertical="center"/>
    </xf>
    <xf numFmtId="167" fontId="7" fillId="3" borderId="15" xfId="0" applyNumberFormat="1" applyFont="1" applyFill="1" applyBorder="1" applyAlignment="1">
      <alignment horizontal="center" vertical="center"/>
    </xf>
    <xf numFmtId="167" fontId="7" fillId="3" borderId="1" xfId="0" applyNumberFormat="1" applyFont="1" applyFill="1" applyBorder="1" applyAlignment="1">
      <alignment horizontal="center" vertical="center"/>
    </xf>
    <xf numFmtId="3" fontId="7" fillId="3" borderId="7" xfId="0" applyNumberFormat="1" applyFont="1" applyFill="1" applyBorder="1" applyAlignment="1">
      <alignment horizontal="right" vertical="center"/>
    </xf>
    <xf numFmtId="167" fontId="7" fillId="3" borderId="14" xfId="0" applyNumberFormat="1" applyFont="1" applyFill="1" applyBorder="1" applyAlignment="1">
      <alignment horizontal="center" vertical="center"/>
    </xf>
    <xf numFmtId="0" fontId="8" fillId="3" borderId="0" xfId="3" applyFont="1" applyFill="1" applyAlignment="1"/>
    <xf numFmtId="0" fontId="7" fillId="3" borderId="0" xfId="3" applyFont="1" applyFill="1" applyAlignment="1">
      <alignment vertical="center"/>
    </xf>
    <xf numFmtId="0" fontId="8" fillId="3" borderId="0" xfId="3" applyFont="1" applyFill="1" applyAlignment="1">
      <alignment horizontal="left" vertical="center"/>
    </xf>
    <xf numFmtId="0" fontId="8" fillId="3" borderId="0" xfId="3" applyFont="1" applyFill="1" applyAlignment="1">
      <alignment vertical="center"/>
    </xf>
    <xf numFmtId="3" fontId="8" fillId="3" borderId="0" xfId="3" applyNumberFormat="1" applyFont="1" applyFill="1" applyAlignment="1">
      <alignment vertical="center"/>
    </xf>
    <xf numFmtId="173" fontId="8" fillId="3" borderId="0" xfId="11" applyNumberFormat="1" applyFont="1" applyFill="1" applyAlignment="1">
      <alignment vertical="center"/>
    </xf>
    <xf numFmtId="0" fontId="7" fillId="3" borderId="0" xfId="3" applyFont="1" applyFill="1" applyAlignment="1">
      <alignment horizontal="left" vertical="center"/>
    </xf>
    <xf numFmtId="0" fontId="7" fillId="3" borderId="0" xfId="12" applyFont="1" applyFill="1" applyAlignment="1">
      <alignment horizontal="left" vertical="center"/>
    </xf>
    <xf numFmtId="0" fontId="23" fillId="3" borderId="0" xfId="0" applyFont="1" applyFill="1" applyAlignment="1">
      <alignment horizontal="centerContinuous"/>
    </xf>
    <xf numFmtId="0" fontId="8" fillId="3" borderId="0" xfId="12" applyFont="1" applyFill="1" applyAlignment="1">
      <alignment horizontal="left" vertical="center"/>
    </xf>
    <xf numFmtId="0" fontId="7" fillId="3" borderId="12" xfId="0" applyFont="1" applyFill="1" applyBorder="1" applyAlignment="1">
      <alignment horizontal="center" wrapText="1"/>
    </xf>
    <xf numFmtId="0" fontId="3" fillId="3" borderId="10" xfId="0" applyFont="1" applyFill="1" applyBorder="1"/>
    <xf numFmtId="0" fontId="3" fillId="3" borderId="1" xfId="0" applyFont="1" applyFill="1" applyBorder="1" applyAlignment="1">
      <alignment vertical="center"/>
    </xf>
    <xf numFmtId="172" fontId="3" fillId="3" borderId="12" xfId="0" applyNumberFormat="1" applyFont="1" applyFill="1" applyBorder="1" applyAlignment="1">
      <alignment horizontal="center" vertical="center"/>
    </xf>
    <xf numFmtId="3" fontId="3" fillId="3" borderId="12" xfId="2" applyNumberFormat="1" applyFont="1" applyFill="1" applyBorder="1" applyAlignment="1">
      <alignment vertical="center"/>
    </xf>
    <xf numFmtId="0" fontId="24" fillId="3" borderId="0" xfId="0" applyFont="1" applyFill="1"/>
    <xf numFmtId="0" fontId="7" fillId="3" borderId="0" xfId="12" applyFont="1" applyFill="1" applyAlignment="1">
      <alignment vertical="center"/>
    </xf>
    <xf numFmtId="174" fontId="4" fillId="3" borderId="0" xfId="0" applyNumberFormat="1" applyFont="1" applyFill="1"/>
    <xf numFmtId="0" fontId="23" fillId="3" borderId="0" xfId="0" applyFont="1" applyFill="1" applyAlignment="1">
      <alignment horizontal="left"/>
    </xf>
    <xf numFmtId="0" fontId="7" fillId="3" borderId="1" xfId="0" applyFont="1" applyFill="1" applyBorder="1" applyAlignment="1">
      <alignment horizontal="center" wrapText="1"/>
    </xf>
    <xf numFmtId="0" fontId="3" fillId="3" borderId="9" xfId="0" applyFont="1" applyFill="1" applyBorder="1"/>
    <xf numFmtId="0" fontId="4" fillId="3" borderId="11" xfId="0" applyFont="1" applyFill="1" applyBorder="1"/>
    <xf numFmtId="0" fontId="3" fillId="3" borderId="0" xfId="0" applyFont="1" applyFill="1" applyAlignment="1">
      <alignment horizontal="center"/>
    </xf>
    <xf numFmtId="0" fontId="7" fillId="3" borderId="2" xfId="0" applyFont="1" applyFill="1" applyBorder="1" applyAlignment="1">
      <alignment horizontal="centerContinuous"/>
    </xf>
    <xf numFmtId="0" fontId="4" fillId="3" borderId="5" xfId="0" applyFont="1" applyFill="1" applyBorder="1"/>
    <xf numFmtId="0" fontId="4" fillId="0" borderId="7" xfId="0" applyFont="1" applyBorder="1" applyAlignment="1">
      <alignment vertical="center"/>
    </xf>
    <xf numFmtId="41" fontId="2" fillId="3" borderId="10" xfId="1" applyFont="1" applyFill="1" applyBorder="1" applyAlignment="1">
      <alignment horizontal="right" vertical="center"/>
    </xf>
    <xf numFmtId="175" fontId="3" fillId="0" borderId="10" xfId="0" applyNumberFormat="1" applyFont="1" applyBorder="1" applyAlignment="1">
      <alignment horizontal="center" vertical="center"/>
    </xf>
    <xf numFmtId="175" fontId="0" fillId="0" borderId="10" xfId="0" applyNumberFormat="1" applyBorder="1" applyAlignment="1">
      <alignment horizontal="center"/>
    </xf>
    <xf numFmtId="175" fontId="0" fillId="0" borderId="6" xfId="0" applyNumberFormat="1" applyBorder="1" applyAlignment="1">
      <alignment horizontal="center"/>
    </xf>
    <xf numFmtId="175" fontId="3" fillId="0" borderId="10" xfId="1" applyNumberFormat="1" applyFont="1" applyBorder="1" applyAlignment="1">
      <alignment horizontal="center" vertical="center"/>
    </xf>
    <xf numFmtId="175" fontId="4" fillId="0" borderId="10" xfId="1" applyNumberFormat="1" applyFont="1" applyBorder="1" applyAlignment="1">
      <alignment horizontal="center" vertical="center"/>
    </xf>
    <xf numFmtId="175" fontId="0" fillId="0" borderId="6" xfId="1" applyNumberFormat="1" applyFont="1" applyBorder="1" applyAlignment="1">
      <alignment horizontal="center"/>
    </xf>
    <xf numFmtId="175" fontId="3" fillId="0" borderId="11" xfId="0" applyNumberFormat="1" applyFont="1" applyBorder="1" applyAlignment="1">
      <alignment horizontal="center" vertical="center"/>
    </xf>
    <xf numFmtId="175" fontId="3" fillId="0" borderId="11" xfId="1" applyNumberFormat="1" applyFont="1" applyBorder="1" applyAlignment="1">
      <alignment horizontal="center" vertical="center"/>
    </xf>
    <xf numFmtId="3" fontId="3" fillId="2" borderId="10"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3" fontId="3" fillId="2" borderId="11" xfId="0" applyNumberFormat="1" applyFont="1" applyFill="1" applyBorder="1" applyAlignment="1">
      <alignment horizontal="right" vertical="center"/>
    </xf>
    <xf numFmtId="3" fontId="3" fillId="2" borderId="7" xfId="0" applyNumberFormat="1" applyFont="1" applyFill="1" applyBorder="1" applyAlignment="1">
      <alignment horizontal="right" vertical="center"/>
    </xf>
    <xf numFmtId="3" fontId="3" fillId="2" borderId="8" xfId="0" applyNumberFormat="1" applyFont="1" applyFill="1" applyBorder="1" applyAlignment="1">
      <alignment horizontal="right" vertical="center"/>
    </xf>
    <xf numFmtId="167" fontId="3" fillId="2" borderId="10" xfId="0" applyNumberFormat="1" applyFont="1" applyFill="1" applyBorder="1" applyAlignment="1">
      <alignment horizontal="center" vertical="center"/>
    </xf>
    <xf numFmtId="167" fontId="3" fillId="2" borderId="6" xfId="0" applyNumberFormat="1" applyFont="1" applyFill="1" applyBorder="1" applyAlignment="1">
      <alignment horizontal="center" vertical="center"/>
    </xf>
    <xf numFmtId="167" fontId="4" fillId="2" borderId="10" xfId="0" applyNumberFormat="1" applyFont="1" applyFill="1" applyBorder="1" applyAlignment="1">
      <alignment horizontal="center" vertical="center"/>
    </xf>
    <xf numFmtId="167" fontId="4" fillId="2" borderId="6" xfId="0" applyNumberFormat="1"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Alignment="1">
      <alignment horizontal="left" vertical="center"/>
    </xf>
    <xf numFmtId="3" fontId="1" fillId="2" borderId="10" xfId="0" applyNumberFormat="1" applyFont="1" applyFill="1" applyBorder="1" applyAlignment="1">
      <alignment vertical="center"/>
    </xf>
    <xf numFmtId="3" fontId="2" fillId="2" borderId="10" xfId="0" applyNumberFormat="1" applyFont="1" applyFill="1" applyBorder="1" applyAlignment="1">
      <alignment vertical="center"/>
    </xf>
    <xf numFmtId="3" fontId="1" fillId="2" borderId="11" xfId="0" applyNumberFormat="1" applyFont="1" applyFill="1" applyBorder="1" applyAlignment="1">
      <alignment vertical="center"/>
    </xf>
    <xf numFmtId="167" fontId="1" fillId="2" borderId="6" xfId="2" applyNumberFormat="1" applyFont="1" applyFill="1" applyBorder="1" applyAlignment="1">
      <alignment horizontal="center" vertical="center"/>
    </xf>
    <xf numFmtId="167" fontId="2" fillId="2" borderId="6" xfId="2" applyNumberFormat="1" applyFont="1" applyFill="1" applyBorder="1" applyAlignment="1">
      <alignment horizontal="center" vertical="center"/>
    </xf>
    <xf numFmtId="167" fontId="1" fillId="2" borderId="8" xfId="2" applyNumberFormat="1" applyFont="1" applyFill="1" applyBorder="1" applyAlignment="1">
      <alignment horizontal="center" vertical="center"/>
    </xf>
    <xf numFmtId="0" fontId="3" fillId="3" borderId="13" xfId="5" applyFont="1" applyFill="1" applyBorder="1"/>
    <xf numFmtId="41" fontId="4" fillId="0" borderId="10" xfId="1" applyFont="1" applyBorder="1" applyAlignment="1">
      <alignment horizontal="right" vertical="center"/>
    </xf>
    <xf numFmtId="41" fontId="4" fillId="3" borderId="0" xfId="1" applyFont="1" applyFill="1"/>
    <xf numFmtId="41" fontId="4" fillId="3" borderId="0" xfId="0" applyNumberFormat="1" applyFont="1" applyFill="1"/>
    <xf numFmtId="41" fontId="3" fillId="0" borderId="10" xfId="1" applyFont="1" applyBorder="1" applyAlignment="1">
      <alignment horizontal="right" vertical="center"/>
    </xf>
    <xf numFmtId="3" fontId="25" fillId="3" borderId="10" xfId="0" applyNumberFormat="1" applyFont="1" applyFill="1" applyBorder="1" applyAlignment="1">
      <alignment horizontal="right" vertical="center"/>
    </xf>
    <xf numFmtId="0" fontId="8" fillId="0" borderId="0" xfId="0" applyFont="1"/>
    <xf numFmtId="167" fontId="2" fillId="0" borderId="10" xfId="0" applyNumberFormat="1" applyFont="1" applyBorder="1" applyAlignment="1">
      <alignment horizontal="center" vertical="center"/>
    </xf>
    <xf numFmtId="167" fontId="2" fillId="0" borderId="11" xfId="0" applyNumberFormat="1" applyFont="1" applyBorder="1" applyAlignment="1">
      <alignment horizontal="center" vertical="center"/>
    </xf>
    <xf numFmtId="0" fontId="26" fillId="0" borderId="5" xfId="0" applyFont="1" applyBorder="1" applyAlignment="1">
      <alignment vertical="center"/>
    </xf>
    <xf numFmtId="167" fontId="26" fillId="0" borderId="10" xfId="0" applyNumberFormat="1" applyFont="1" applyBorder="1" applyAlignment="1">
      <alignment horizontal="center" vertical="center"/>
    </xf>
    <xf numFmtId="167" fontId="2" fillId="0" borderId="0" xfId="0" applyNumberFormat="1" applyFont="1" applyBorder="1" applyAlignment="1">
      <alignment horizontal="center" vertical="center"/>
    </xf>
    <xf numFmtId="167" fontId="3" fillId="0" borderId="10" xfId="0" applyNumberFormat="1" applyFont="1" applyBorder="1" applyAlignment="1">
      <alignment horizontal="center" vertical="center" wrapText="1"/>
    </xf>
    <xf numFmtId="167" fontId="2" fillId="0" borderId="10" xfId="0" applyNumberFormat="1" applyFont="1" applyBorder="1" applyAlignment="1">
      <alignment horizontal="center" vertical="center" wrapText="1"/>
    </xf>
    <xf numFmtId="167" fontId="2" fillId="0" borderId="11" xfId="0" applyNumberFormat="1" applyFont="1" applyBorder="1" applyAlignment="1">
      <alignment horizontal="center" vertical="center" wrapText="1"/>
    </xf>
    <xf numFmtId="167" fontId="3" fillId="0" borderId="6" xfId="0" applyNumberFormat="1" applyFont="1" applyBorder="1" applyAlignment="1">
      <alignment horizontal="center" vertical="center" wrapText="1"/>
    </xf>
    <xf numFmtId="167" fontId="2" fillId="0" borderId="6" xfId="0" applyNumberFormat="1" applyFont="1" applyBorder="1" applyAlignment="1">
      <alignment horizontal="center" vertical="center" wrapText="1"/>
    </xf>
    <xf numFmtId="167" fontId="2" fillId="0" borderId="8" xfId="0" applyNumberFormat="1" applyFont="1" applyBorder="1" applyAlignment="1">
      <alignment horizontal="center" vertical="center" wrapText="1"/>
    </xf>
    <xf numFmtId="168" fontId="3" fillId="0" borderId="10" xfId="0" applyNumberFormat="1" applyFont="1" applyBorder="1" applyAlignment="1">
      <alignment horizontal="center" vertical="center" wrapText="1"/>
    </xf>
    <xf numFmtId="168" fontId="3" fillId="0" borderId="6" xfId="0" applyNumberFormat="1" applyFont="1" applyBorder="1" applyAlignment="1">
      <alignment horizontal="center" vertical="center" wrapText="1"/>
    </xf>
    <xf numFmtId="168" fontId="4" fillId="0" borderId="10" xfId="0" applyNumberFormat="1" applyFont="1" applyBorder="1" applyAlignment="1">
      <alignment horizontal="center" vertical="center" wrapText="1"/>
    </xf>
    <xf numFmtId="168" fontId="4" fillId="0" borderId="6" xfId="0" applyNumberFormat="1" applyFont="1" applyBorder="1" applyAlignment="1">
      <alignment horizontal="center" vertical="center" wrapText="1"/>
    </xf>
    <xf numFmtId="168" fontId="4" fillId="0" borderId="11" xfId="0" applyNumberFormat="1" applyFont="1" applyBorder="1" applyAlignment="1">
      <alignment horizontal="center" vertical="center" wrapText="1"/>
    </xf>
    <xf numFmtId="168" fontId="4" fillId="0" borderId="8" xfId="0" applyNumberFormat="1" applyFont="1" applyBorder="1" applyAlignment="1">
      <alignment horizontal="center" vertical="center" wrapText="1"/>
    </xf>
    <xf numFmtId="41" fontId="2" fillId="0" borderId="11" xfId="1" applyFont="1" applyBorder="1" applyAlignment="1">
      <alignment horizontal="right" vertical="center"/>
    </xf>
    <xf numFmtId="41" fontId="4" fillId="0" borderId="10" xfId="1" applyFont="1" applyFill="1" applyBorder="1" applyAlignment="1">
      <alignment horizontal="right" vertical="center"/>
    </xf>
    <xf numFmtId="41" fontId="8" fillId="3" borderId="9" xfId="1" applyFont="1" applyFill="1" applyBorder="1" applyAlignment="1">
      <alignment horizontal="right" vertical="center" wrapText="1"/>
    </xf>
    <xf numFmtId="41" fontId="8" fillId="3" borderId="10" xfId="1" applyFont="1" applyFill="1" applyBorder="1" applyAlignment="1">
      <alignment horizontal="right" vertical="center" wrapText="1"/>
    </xf>
    <xf numFmtId="3" fontId="1" fillId="4" borderId="0" xfId="0" applyNumberFormat="1" applyFont="1" applyFill="1" applyAlignment="1">
      <alignment horizontal="right" vertical="center"/>
    </xf>
    <xf numFmtId="0" fontId="4" fillId="0" borderId="5" xfId="0" applyFont="1" applyBorder="1" applyAlignment="1">
      <alignment vertical="center"/>
    </xf>
    <xf numFmtId="0" fontId="3" fillId="0" borderId="5" xfId="0" applyFont="1" applyBorder="1" applyAlignment="1">
      <alignment vertical="center"/>
    </xf>
    <xf numFmtId="3" fontId="3" fillId="3" borderId="9" xfId="13" applyNumberFormat="1" applyFont="1" applyFill="1" applyBorder="1"/>
    <xf numFmtId="3" fontId="4" fillId="3" borderId="10" xfId="13" applyNumberFormat="1" applyFont="1" applyFill="1" applyBorder="1"/>
    <xf numFmtId="0" fontId="15" fillId="5" borderId="0" xfId="0" applyFont="1" applyFill="1"/>
    <xf numFmtId="0" fontId="4" fillId="0" borderId="1" xfId="0" applyFont="1" applyBorder="1" applyAlignment="1">
      <alignment horizontal="center" vertical="center" wrapText="1"/>
    </xf>
    <xf numFmtId="0" fontId="3" fillId="3" borderId="12" xfId="0" applyFont="1" applyFill="1" applyBorder="1" applyAlignment="1">
      <alignment horizontal="center" vertical="center"/>
    </xf>
    <xf numFmtId="3" fontId="7" fillId="0" borderId="4" xfId="0" applyNumberFormat="1" applyFont="1" applyBorder="1" applyAlignment="1">
      <alignment horizontal="right" vertical="center"/>
    </xf>
    <xf numFmtId="3" fontId="2" fillId="2" borderId="6" xfId="0" applyNumberFormat="1" applyFont="1" applyFill="1" applyBorder="1" applyAlignment="1">
      <alignment horizontal="right" vertical="center"/>
    </xf>
    <xf numFmtId="3" fontId="2" fillId="0" borderId="6" xfId="0" applyNumberFormat="1" applyFont="1" applyBorder="1" applyAlignment="1">
      <alignment horizontal="right" vertical="center"/>
    </xf>
    <xf numFmtId="3" fontId="2" fillId="0" borderId="8" xfId="0" applyNumberFormat="1" applyFont="1" applyBorder="1" applyAlignment="1">
      <alignment horizontal="right" vertical="center"/>
    </xf>
    <xf numFmtId="3" fontId="4" fillId="0" borderId="8" xfId="0" applyNumberFormat="1" applyFont="1" applyBorder="1" applyAlignment="1">
      <alignment horizontal="right" vertical="center"/>
    </xf>
    <xf numFmtId="3" fontId="1" fillId="0" borderId="6" xfId="0" applyNumberFormat="1" applyFont="1" applyBorder="1" applyAlignment="1">
      <alignment horizontal="right" vertical="center"/>
    </xf>
    <xf numFmtId="0" fontId="4"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5" xfId="0" applyFont="1" applyFill="1" applyBorder="1" applyAlignment="1">
      <alignment horizontal="left" vertical="center" wrapText="1"/>
    </xf>
    <xf numFmtId="168" fontId="4" fillId="3" borderId="5" xfId="0" applyNumberFormat="1" applyFont="1" applyFill="1" applyBorder="1" applyAlignment="1">
      <alignment horizontal="right" vertical="center"/>
    </xf>
    <xf numFmtId="0" fontId="15" fillId="0" borderId="0" xfId="0" applyFont="1"/>
    <xf numFmtId="3" fontId="4" fillId="0" borderId="5" xfId="0" applyNumberFormat="1" applyFont="1" applyBorder="1" applyAlignment="1">
      <alignment horizontal="right" vertical="center"/>
    </xf>
    <xf numFmtId="3" fontId="3" fillId="0" borderId="7" xfId="0" applyNumberFormat="1" applyFont="1" applyBorder="1" applyAlignment="1">
      <alignment horizontal="right" vertical="center"/>
    </xf>
    <xf numFmtId="167" fontId="4" fillId="0" borderId="6" xfId="0" applyNumberFormat="1" applyFont="1" applyBorder="1" applyAlignment="1">
      <alignment horizontal="center" vertical="center"/>
    </xf>
    <xf numFmtId="167" fontId="3" fillId="0" borderId="8" xfId="0" applyNumberFormat="1" applyFont="1" applyBorder="1" applyAlignment="1">
      <alignment horizontal="center" vertical="center"/>
    </xf>
    <xf numFmtId="0" fontId="2" fillId="0" borderId="7" xfId="0" applyFont="1" applyBorder="1" applyAlignment="1">
      <alignment vertical="center" wrapText="1"/>
    </xf>
    <xf numFmtId="3" fontId="1" fillId="0" borderId="7" xfId="0" applyNumberFormat="1" applyFont="1" applyBorder="1" applyAlignment="1">
      <alignment horizontal="center" vertical="center" wrapText="1"/>
    </xf>
    <xf numFmtId="0" fontId="1" fillId="0" borderId="8" xfId="0"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left" vertical="center"/>
    </xf>
    <xf numFmtId="3" fontId="1" fillId="0" borderId="13" xfId="0" applyNumberFormat="1" applyFont="1" applyBorder="1" applyAlignment="1">
      <alignment horizontal="right" vertical="center"/>
    </xf>
    <xf numFmtId="3" fontId="1" fillId="0" borderId="15" xfId="0" applyNumberFormat="1" applyFont="1" applyBorder="1" applyAlignment="1">
      <alignment horizontal="right" vertical="center"/>
    </xf>
    <xf numFmtId="3" fontId="1" fillId="0" borderId="5" xfId="0" applyNumberFormat="1" applyFont="1" applyBorder="1" applyAlignment="1">
      <alignment horizontal="right" vertical="center"/>
    </xf>
    <xf numFmtId="3" fontId="1" fillId="0" borderId="0" xfId="0" applyNumberFormat="1" applyFont="1" applyAlignment="1">
      <alignment horizontal="right" vertical="center"/>
    </xf>
    <xf numFmtId="3" fontId="2" fillId="0" borderId="5" xfId="0" applyNumberFormat="1" applyFont="1" applyBorder="1" applyAlignment="1">
      <alignment horizontal="right" vertical="center"/>
    </xf>
    <xf numFmtId="3" fontId="2" fillId="0" borderId="0" xfId="0" applyNumberFormat="1" applyFont="1" applyAlignment="1">
      <alignment horizontal="right" vertical="center"/>
    </xf>
    <xf numFmtId="3" fontId="1" fillId="0" borderId="2" xfId="0" applyNumberFormat="1" applyFont="1" applyBorder="1" applyAlignment="1">
      <alignment horizontal="right" vertical="center"/>
    </xf>
    <xf numFmtId="3" fontId="1" fillId="0" borderId="3" xfId="0" applyNumberFormat="1" applyFont="1" applyBorder="1" applyAlignment="1">
      <alignment horizontal="right" vertical="center"/>
    </xf>
    <xf numFmtId="0" fontId="2" fillId="0" borderId="7" xfId="0" applyFont="1" applyBorder="1" applyAlignment="1">
      <alignment horizontal="left" vertical="center"/>
    </xf>
    <xf numFmtId="3" fontId="2" fillId="0" borderId="7" xfId="0" applyNumberFormat="1" applyFont="1" applyBorder="1" applyAlignment="1">
      <alignment horizontal="right" vertical="center"/>
    </xf>
    <xf numFmtId="3" fontId="2" fillId="0" borderId="14" xfId="0" applyNumberFormat="1" applyFont="1" applyBorder="1" applyAlignment="1">
      <alignment horizontal="right" vertical="center"/>
    </xf>
    <xf numFmtId="0" fontId="1"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67" fontId="1" fillId="0" borderId="6" xfId="0" applyNumberFormat="1" applyFont="1" applyBorder="1" applyAlignment="1">
      <alignment horizontal="center" vertical="center"/>
    </xf>
    <xf numFmtId="167" fontId="1" fillId="0" borderId="4" xfId="0" applyNumberFormat="1" applyFont="1" applyBorder="1" applyAlignment="1">
      <alignment horizontal="center" vertical="center"/>
    </xf>
    <xf numFmtId="167" fontId="2" fillId="0" borderId="8" xfId="0" applyNumberFormat="1" applyFont="1" applyBorder="1" applyAlignment="1">
      <alignment horizontal="center" vertical="center"/>
    </xf>
    <xf numFmtId="167" fontId="1" fillId="0" borderId="3" xfId="0" applyNumberFormat="1" applyFont="1" applyBorder="1" applyAlignment="1">
      <alignment horizontal="center" vertical="center"/>
    </xf>
    <xf numFmtId="167" fontId="1" fillId="0" borderId="9"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14" xfId="0" applyNumberFormat="1" applyFont="1" applyBorder="1" applyAlignment="1">
      <alignment horizontal="center" vertical="center"/>
    </xf>
    <xf numFmtId="167" fontId="1" fillId="0" borderId="0" xfId="0" applyNumberFormat="1" applyFont="1" applyAlignment="1">
      <alignment horizontal="center" vertical="center"/>
    </xf>
    <xf numFmtId="168" fontId="2" fillId="3" borderId="0" xfId="14" applyNumberFormat="1"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8" fillId="3" borderId="40" xfId="0" applyFont="1" applyFill="1" applyBorder="1" applyAlignment="1">
      <alignment horizontal="left" vertical="center" wrapText="1"/>
    </xf>
    <xf numFmtId="3" fontId="8" fillId="3" borderId="10" xfId="0" applyNumberFormat="1" applyFont="1" applyFill="1" applyBorder="1" applyAlignment="1">
      <alignment horizontal="center" vertical="center" wrapText="1"/>
    </xf>
    <xf numFmtId="0" fontId="8" fillId="3" borderId="44" xfId="0" applyFont="1" applyFill="1" applyBorder="1" applyAlignment="1">
      <alignment horizontal="left" vertical="center" wrapText="1"/>
    </xf>
    <xf numFmtId="3" fontId="8" fillId="3" borderId="11" xfId="0" applyNumberFormat="1" applyFont="1" applyFill="1" applyBorder="1" applyAlignment="1">
      <alignment horizontal="center" vertical="center" wrapText="1"/>
    </xf>
    <xf numFmtId="0" fontId="8" fillId="3" borderId="10" xfId="0" quotePrefix="1" applyFont="1" applyFill="1" applyBorder="1" applyAlignment="1">
      <alignment horizontal="center"/>
    </xf>
    <xf numFmtId="0" fontId="7" fillId="3" borderId="10" xfId="0" quotePrefix="1" applyFont="1" applyFill="1" applyBorder="1" applyAlignment="1">
      <alignment horizontal="center"/>
    </xf>
    <xf numFmtId="0" fontId="7" fillId="3" borderId="5" xfId="0" applyFont="1" applyFill="1" applyBorder="1" applyAlignment="1">
      <alignment horizontal="left" vertical="center" wrapText="1"/>
    </xf>
    <xf numFmtId="3" fontId="7" fillId="3" borderId="10" xfId="0" applyNumberFormat="1" applyFont="1" applyFill="1" applyBorder="1" applyAlignment="1">
      <alignment horizontal="right" vertical="center" wrapText="1"/>
    </xf>
    <xf numFmtId="168" fontId="7" fillId="3" borderId="10" xfId="0" applyNumberFormat="1" applyFont="1" applyFill="1" applyBorder="1" applyAlignment="1">
      <alignment horizontal="center" vertical="center" wrapText="1"/>
    </xf>
    <xf numFmtId="0" fontId="7" fillId="3" borderId="11" xfId="0" quotePrefix="1" applyFont="1" applyFill="1" applyBorder="1" applyAlignment="1">
      <alignment horizontal="center"/>
    </xf>
    <xf numFmtId="0" fontId="7" fillId="3" borderId="7" xfId="0" applyFont="1" applyFill="1" applyBorder="1" applyAlignment="1">
      <alignment horizontal="left" vertical="center" wrapText="1"/>
    </xf>
    <xf numFmtId="3" fontId="7" fillId="3" borderId="11" xfId="0" applyNumberFormat="1" applyFont="1" applyFill="1" applyBorder="1" applyAlignment="1">
      <alignment horizontal="right" vertical="center" wrapText="1"/>
    </xf>
    <xf numFmtId="168" fontId="7" fillId="3" borderId="11" xfId="0" applyNumberFormat="1" applyFont="1" applyFill="1" applyBorder="1" applyAlignment="1">
      <alignment horizontal="center" vertical="center" wrapText="1"/>
    </xf>
    <xf numFmtId="168" fontId="7" fillId="3" borderId="9" xfId="14" applyNumberFormat="1" applyFont="1" applyFill="1" applyBorder="1" applyAlignment="1">
      <alignment horizontal="center" vertical="center" wrapText="1"/>
    </xf>
    <xf numFmtId="1" fontId="4" fillId="3" borderId="0" xfId="0" applyNumberFormat="1" applyFont="1" applyFill="1"/>
    <xf numFmtId="0" fontId="15" fillId="3" borderId="0" xfId="0" applyFont="1" applyFill="1"/>
    <xf numFmtId="0" fontId="7" fillId="3" borderId="1" xfId="0" applyFont="1" applyFill="1" applyBorder="1" applyAlignment="1">
      <alignment horizontal="center" vertical="center" wrapText="1"/>
    </xf>
    <xf numFmtId="166" fontId="4" fillId="0" borderId="0" xfId="0" applyNumberFormat="1" applyFont="1"/>
    <xf numFmtId="176" fontId="8" fillId="3" borderId="0" xfId="0" applyNumberFormat="1" applyFont="1" applyFill="1"/>
    <xf numFmtId="172" fontId="15" fillId="3" borderId="10" xfId="6" applyNumberFormat="1" applyFont="1" applyFill="1" applyBorder="1"/>
    <xf numFmtId="172" fontId="8" fillId="3" borderId="0" xfId="6" applyNumberFormat="1" applyFont="1" applyFill="1"/>
    <xf numFmtId="171" fontId="24" fillId="3" borderId="9" xfId="0" applyNumberFormat="1" applyFont="1" applyFill="1" applyBorder="1" applyAlignment="1">
      <alignment horizontal="right"/>
    </xf>
    <xf numFmtId="168" fontId="13" fillId="6" borderId="27" xfId="0" applyNumberFormat="1" applyFont="1" applyFill="1" applyBorder="1" applyAlignment="1">
      <alignment horizontal="right" indent="3"/>
    </xf>
    <xf numFmtId="168" fontId="13" fillId="6" borderId="26" xfId="0" applyNumberFormat="1" applyFont="1" applyFill="1" applyBorder="1" applyAlignment="1">
      <alignment horizontal="right" indent="3"/>
    </xf>
    <xf numFmtId="167" fontId="21" fillId="6" borderId="26" xfId="0" applyNumberFormat="1" applyFont="1" applyFill="1" applyBorder="1" applyAlignment="1">
      <alignment horizontal="right" indent="3"/>
    </xf>
    <xf numFmtId="168" fontId="21" fillId="6" borderId="26" xfId="0" applyNumberFormat="1" applyFont="1" applyFill="1" applyBorder="1" applyAlignment="1">
      <alignment horizontal="right" indent="3"/>
    </xf>
    <xf numFmtId="167" fontId="21" fillId="6" borderId="25" xfId="0" applyNumberFormat="1" applyFont="1" applyFill="1" applyBorder="1" applyAlignment="1">
      <alignment horizontal="right" indent="3"/>
    </xf>
    <xf numFmtId="3" fontId="13" fillId="6" borderId="30" xfId="0" applyNumberFormat="1" applyFont="1" applyFill="1" applyBorder="1" applyAlignment="1">
      <alignment horizontal="right"/>
    </xf>
    <xf numFmtId="167" fontId="13" fillId="6" borderId="30" xfId="0" applyNumberFormat="1" applyFont="1" applyFill="1" applyBorder="1" applyAlignment="1">
      <alignment horizontal="center"/>
    </xf>
    <xf numFmtId="3" fontId="13" fillId="6" borderId="29" xfId="0" applyNumberFormat="1" applyFont="1" applyFill="1" applyBorder="1" applyAlignment="1">
      <alignment horizontal="right"/>
    </xf>
    <xf numFmtId="167" fontId="13" fillId="6" borderId="29" xfId="0" applyNumberFormat="1" applyFont="1" applyFill="1" applyBorder="1" applyAlignment="1">
      <alignment horizontal="center"/>
    </xf>
    <xf numFmtId="3" fontId="21" fillId="6" borderId="29" xfId="0" applyNumberFormat="1" applyFont="1" applyFill="1" applyBorder="1" applyAlignment="1">
      <alignment horizontal="right"/>
    </xf>
    <xf numFmtId="167" fontId="21" fillId="6" borderId="29" xfId="0" applyNumberFormat="1" applyFont="1" applyFill="1" applyBorder="1" applyAlignment="1">
      <alignment horizontal="center"/>
    </xf>
    <xf numFmtId="3" fontId="21" fillId="6" borderId="28" xfId="0" applyNumberFormat="1" applyFont="1" applyFill="1" applyBorder="1" applyAlignment="1">
      <alignment horizontal="right"/>
    </xf>
    <xf numFmtId="0" fontId="10" fillId="6" borderId="30" xfId="0" applyFont="1" applyFill="1" applyBorder="1" applyAlignment="1">
      <alignment horizontal="center"/>
    </xf>
    <xf numFmtId="0" fontId="10" fillId="6" borderId="29" xfId="0" applyFont="1" applyFill="1" applyBorder="1" applyAlignment="1">
      <alignment horizontal="center"/>
    </xf>
    <xf numFmtId="0" fontId="10" fillId="6" borderId="26" xfId="0" applyFont="1" applyFill="1" applyBorder="1" applyAlignment="1">
      <alignment horizontal="center"/>
    </xf>
    <xf numFmtId="0" fontId="10" fillId="6" borderId="28" xfId="0" applyFont="1" applyFill="1" applyBorder="1" applyAlignment="1">
      <alignment horizontal="center"/>
    </xf>
    <xf numFmtId="0" fontId="10" fillId="6" borderId="25" xfId="0" applyFont="1" applyFill="1" applyBorder="1" applyAlignment="1">
      <alignment horizontal="center"/>
    </xf>
    <xf numFmtId="3" fontId="10" fillId="6" borderId="42" xfId="0" applyNumberFormat="1" applyFont="1" applyFill="1" applyBorder="1" applyAlignment="1">
      <alignment horizontal="right"/>
    </xf>
    <xf numFmtId="3" fontId="10" fillId="6" borderId="41" xfId="0" applyNumberFormat="1" applyFont="1" applyFill="1" applyBorder="1" applyAlignment="1">
      <alignment horizontal="right"/>
    </xf>
    <xf numFmtId="3" fontId="11" fillId="6" borderId="0" xfId="0" applyNumberFormat="1" applyFont="1" applyFill="1" applyAlignment="1">
      <alignment horizontal="right"/>
    </xf>
    <xf numFmtId="3" fontId="11" fillId="6" borderId="5" xfId="0" applyNumberFormat="1" applyFont="1" applyFill="1" applyBorder="1" applyAlignment="1">
      <alignment horizontal="right"/>
    </xf>
    <xf numFmtId="3" fontId="10" fillId="6" borderId="29" xfId="0" applyNumberFormat="1" applyFont="1" applyFill="1" applyBorder="1" applyAlignment="1">
      <alignment horizontal="right"/>
    </xf>
    <xf numFmtId="3" fontId="10" fillId="6" borderId="38" xfId="0" applyNumberFormat="1" applyFont="1" applyFill="1" applyBorder="1" applyAlignment="1">
      <alignment horizontal="right"/>
    </xf>
    <xf numFmtId="3" fontId="11" fillId="6" borderId="38" xfId="0" applyNumberFormat="1" applyFont="1" applyFill="1" applyBorder="1" applyAlignment="1">
      <alignment horizontal="right"/>
    </xf>
    <xf numFmtId="3" fontId="11" fillId="6" borderId="29" xfId="0" applyNumberFormat="1" applyFont="1" applyFill="1" applyBorder="1" applyAlignment="1">
      <alignment horizontal="right"/>
    </xf>
    <xf numFmtId="0" fontId="10" fillId="6" borderId="3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37" xfId="0" applyFont="1" applyFill="1" applyBorder="1" applyAlignment="1">
      <alignment horizontal="center" vertical="center" wrapText="1"/>
    </xf>
    <xf numFmtId="0" fontId="7" fillId="0" borderId="0" xfId="0" applyFont="1" applyAlignment="1">
      <alignment horizontal="left" vertical="center"/>
    </xf>
    <xf numFmtId="37" fontId="24" fillId="3" borderId="0" xfId="0" applyNumberFormat="1" applyFont="1" applyFill="1"/>
    <xf numFmtId="167" fontId="4" fillId="0" borderId="0" xfId="0" applyNumberFormat="1" applyFont="1"/>
    <xf numFmtId="0" fontId="7" fillId="3" borderId="2" xfId="0" quotePrefix="1" applyFont="1" applyFill="1" applyBorder="1" applyAlignment="1">
      <alignment horizontal="center" vertical="center"/>
    </xf>
    <xf numFmtId="0" fontId="7" fillId="3" borderId="4" xfId="0" quotePrefix="1" applyFont="1" applyFill="1" applyBorder="1" applyAlignment="1">
      <alignment horizontal="center" vertical="center"/>
    </xf>
    <xf numFmtId="0" fontId="7" fillId="3" borderId="3" xfId="0" quotePrefix="1" applyFont="1" applyFill="1" applyBorder="1" applyAlignment="1">
      <alignment horizontal="center" vertical="center"/>
    </xf>
    <xf numFmtId="0" fontId="7" fillId="3" borderId="45" xfId="0" applyFont="1" applyFill="1" applyBorder="1" applyAlignment="1">
      <alignment vertical="center"/>
    </xf>
    <xf numFmtId="3" fontId="4" fillId="0" borderId="1" xfId="0" applyNumberFormat="1" applyFont="1" applyBorder="1" applyAlignment="1">
      <alignment horizontal="right" vertical="center"/>
    </xf>
    <xf numFmtId="0" fontId="4" fillId="3" borderId="13" xfId="0" applyFont="1" applyFill="1" applyBorder="1" applyAlignment="1">
      <alignment horizontal="justify" vertical="center" wrapText="1"/>
    </xf>
    <xf numFmtId="0" fontId="3" fillId="3" borderId="12" xfId="0" applyFont="1" applyFill="1" applyBorder="1" applyAlignment="1">
      <alignment horizontal="center" vertical="center" wrapText="1"/>
    </xf>
    <xf numFmtId="170" fontId="4" fillId="3" borderId="0" xfId="0" applyNumberFormat="1" applyFont="1" applyFill="1"/>
    <xf numFmtId="0" fontId="3" fillId="3" borderId="7" xfId="0" applyFont="1" applyFill="1" applyBorder="1" applyAlignment="1">
      <alignment horizontal="justify" vertical="center" wrapText="1"/>
    </xf>
    <xf numFmtId="3" fontId="3" fillId="3" borderId="11" xfId="0" applyNumberFormat="1" applyFont="1" applyFill="1" applyBorder="1" applyAlignment="1">
      <alignment horizontal="right" vertical="center" wrapText="1"/>
    </xf>
    <xf numFmtId="168" fontId="7" fillId="3" borderId="14" xfId="14" applyNumberFormat="1" applyFont="1" applyFill="1" applyBorder="1" applyAlignment="1">
      <alignment horizontal="center" vertical="center" wrapText="1"/>
    </xf>
    <xf numFmtId="168" fontId="7" fillId="3" borderId="11" xfId="14" applyNumberFormat="1" applyFont="1" applyFill="1" applyBorder="1" applyAlignment="1">
      <alignment horizontal="center" vertical="center" wrapText="1"/>
    </xf>
    <xf numFmtId="0" fontId="28" fillId="3" borderId="0" xfId="0" applyFont="1" applyFill="1"/>
    <xf numFmtId="3" fontId="7" fillId="0" borderId="9" xfId="0" applyNumberFormat="1" applyFont="1" applyBorder="1" applyAlignment="1">
      <alignment horizontal="right" vertical="justify"/>
    </xf>
    <xf numFmtId="3" fontId="8" fillId="0" borderId="9" xfId="0" applyNumberFormat="1" applyFont="1" applyBorder="1"/>
    <xf numFmtId="3" fontId="8" fillId="0" borderId="11" xfId="0" applyNumberFormat="1" applyFont="1" applyBorder="1" applyAlignment="1">
      <alignment horizontal="right" vertical="justify"/>
    </xf>
    <xf numFmtId="0" fontId="25" fillId="0" borderId="5" xfId="0" applyFont="1" applyBorder="1" applyAlignment="1">
      <alignment vertical="center"/>
    </xf>
    <xf numFmtId="37" fontId="29" fillId="3" borderId="0" xfId="0" applyNumberFormat="1" applyFont="1" applyFill="1"/>
    <xf numFmtId="0" fontId="1" fillId="2" borderId="4" xfId="0" applyFont="1" applyFill="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left" vertical="center"/>
    </xf>
    <xf numFmtId="0" fontId="4" fillId="3" borderId="5" xfId="0" applyFont="1" applyFill="1" applyBorder="1" applyAlignment="1">
      <alignment vertical="center"/>
    </xf>
    <xf numFmtId="0" fontId="4" fillId="3" borderId="0" xfId="0" applyFont="1" applyFill="1" applyAlignment="1">
      <alignment vertical="center"/>
    </xf>
    <xf numFmtId="0" fontId="3" fillId="3" borderId="5" xfId="0" applyFont="1" applyFill="1" applyBorder="1" applyAlignment="1">
      <alignment vertical="center"/>
    </xf>
    <xf numFmtId="0" fontId="3" fillId="0" borderId="4" xfId="0" applyFont="1" applyBorder="1" applyAlignment="1">
      <alignment horizontal="center" vertical="center"/>
    </xf>
    <xf numFmtId="0" fontId="11" fillId="3" borderId="0" xfId="0" applyFont="1" applyFill="1" applyBorder="1" applyAlignment="1">
      <alignment wrapText="1"/>
    </xf>
    <xf numFmtId="0" fontId="11" fillId="3" borderId="0" xfId="0" applyFont="1" applyFill="1" applyAlignment="1">
      <alignment wrapText="1"/>
    </xf>
    <xf numFmtId="0" fontId="8" fillId="3" borderId="0" xfId="0" applyFont="1" applyFill="1" applyAlignment="1">
      <alignment horizontal="left" vertical="center"/>
    </xf>
    <xf numFmtId="0" fontId="4" fillId="3" borderId="1" xfId="0" applyFont="1" applyFill="1" applyBorder="1" applyAlignment="1">
      <alignment vertical="center" wrapText="1"/>
    </xf>
    <xf numFmtId="0" fontId="7" fillId="3" borderId="0" xfId="0" applyFont="1" applyFill="1" applyAlignment="1">
      <alignment horizontal="left"/>
    </xf>
    <xf numFmtId="0" fontId="4" fillId="0" borderId="0" xfId="0" applyFont="1" applyAlignment="1">
      <alignment horizontal="left" vertical="center"/>
    </xf>
    <xf numFmtId="0" fontId="4" fillId="3" borderId="0" xfId="0" applyFont="1" applyFill="1" applyAlignment="1">
      <alignment vertical="center"/>
    </xf>
    <xf numFmtId="0" fontId="7" fillId="3" borderId="7" xfId="0" applyFont="1" applyFill="1" applyBorder="1" applyAlignment="1">
      <alignment horizontal="center" vertical="center" wrapText="1"/>
    </xf>
    <xf numFmtId="0" fontId="8" fillId="3" borderId="0" xfId="0" applyFont="1" applyFill="1" applyAlignment="1">
      <alignment horizontal="left" vertical="center"/>
    </xf>
    <xf numFmtId="0" fontId="4" fillId="3" borderId="0" xfId="0" applyFont="1" applyFill="1" applyAlignment="1">
      <alignment horizontal="left"/>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167" fontId="7" fillId="0" borderId="11" xfId="2" applyNumberFormat="1" applyFont="1" applyFill="1" applyBorder="1" applyAlignment="1">
      <alignment horizontal="center"/>
    </xf>
    <xf numFmtId="167" fontId="7" fillId="4" borderId="11" xfId="2" applyNumberFormat="1" applyFont="1" applyFill="1" applyBorder="1" applyAlignment="1">
      <alignment horizontal="center"/>
    </xf>
    <xf numFmtId="167" fontId="8" fillId="4" borderId="10" xfId="2" applyNumberFormat="1" applyFont="1" applyFill="1" applyBorder="1" applyAlignment="1">
      <alignment horizontal="center"/>
    </xf>
    <xf numFmtId="167" fontId="8" fillId="4" borderId="11" xfId="2" applyNumberFormat="1" applyFont="1" applyFill="1" applyBorder="1" applyAlignment="1">
      <alignment horizontal="center"/>
    </xf>
    <xf numFmtId="0" fontId="8" fillId="3" borderId="0" xfId="0" quotePrefix="1" applyFont="1" applyFill="1" applyAlignment="1">
      <alignment horizontal="left"/>
    </xf>
    <xf numFmtId="0" fontId="7" fillId="3" borderId="0" xfId="0" applyFont="1" applyFill="1" applyAlignment="1">
      <alignment horizontal="left" vertical="center" wrapText="1"/>
    </xf>
    <xf numFmtId="3" fontId="7" fillId="3" borderId="0" xfId="0" applyNumberFormat="1" applyFont="1" applyFill="1" applyAlignment="1">
      <alignment horizontal="right" vertical="center" wrapText="1"/>
    </xf>
    <xf numFmtId="168" fontId="7" fillId="3" borderId="0" xfId="0" applyNumberFormat="1" applyFont="1" applyFill="1" applyAlignment="1">
      <alignment horizontal="center" vertical="center" wrapText="1"/>
    </xf>
    <xf numFmtId="0" fontId="7" fillId="3" borderId="11" xfId="0" applyFont="1" applyFill="1" applyBorder="1"/>
    <xf numFmtId="168" fontId="4" fillId="0" borderId="0" xfId="0" applyNumberFormat="1" applyFont="1"/>
    <xf numFmtId="0" fontId="4" fillId="0" borderId="0" xfId="0" quotePrefix="1" applyFont="1"/>
    <xf numFmtId="3" fontId="8" fillId="0" borderId="4" xfId="0" applyNumberFormat="1" applyFont="1" applyBorder="1"/>
    <xf numFmtId="3" fontId="3" fillId="3" borderId="7" xfId="0" applyNumberFormat="1" applyFont="1" applyFill="1" applyBorder="1" applyAlignment="1">
      <alignment horizontal="right" vertical="center"/>
    </xf>
    <xf numFmtId="168" fontId="4" fillId="3" borderId="0" xfId="0" applyNumberFormat="1" applyFont="1" applyFill="1" applyBorder="1" applyAlignment="1">
      <alignment horizontal="right" vertical="center"/>
    </xf>
    <xf numFmtId="167" fontId="8" fillId="0" borderId="11" xfId="2" applyNumberFormat="1" applyFont="1" applyBorder="1" applyAlignment="1">
      <alignment horizontal="center"/>
    </xf>
    <xf numFmtId="0" fontId="7" fillId="3" borderId="12" xfId="0" applyFont="1" applyFill="1" applyBorder="1" applyAlignment="1">
      <alignment horizontal="center" vertical="center" wrapText="1"/>
    </xf>
    <xf numFmtId="0" fontId="30" fillId="0" borderId="0" xfId="0" applyFont="1"/>
    <xf numFmtId="0" fontId="3" fillId="3" borderId="5" xfId="0" applyFont="1" applyFill="1" applyBorder="1" applyAlignment="1">
      <alignment vertical="center"/>
    </xf>
    <xf numFmtId="0" fontId="4" fillId="3" borderId="9" xfId="0" applyFont="1" applyFill="1" applyBorder="1" applyAlignment="1">
      <alignment vertical="center" wrapText="1"/>
    </xf>
    <xf numFmtId="0" fontId="4" fillId="3" borderId="11" xfId="0" applyFont="1" applyFill="1" applyBorder="1" applyAlignment="1">
      <alignment vertical="center" wrapText="1"/>
    </xf>
    <xf numFmtId="0" fontId="4" fillId="3" borderId="1" xfId="0" applyFont="1" applyFill="1" applyBorder="1" applyAlignment="1">
      <alignment vertical="center" wrapText="1"/>
    </xf>
    <xf numFmtId="0" fontId="2" fillId="2" borderId="7" xfId="0" applyFont="1" applyFill="1" applyBorder="1" applyAlignment="1">
      <alignment vertical="center"/>
    </xf>
    <xf numFmtId="0" fontId="3" fillId="3" borderId="13" xfId="0" applyFont="1" applyFill="1" applyBorder="1" applyAlignment="1">
      <alignment horizontal="center" vertical="center" wrapText="1"/>
    </xf>
    <xf numFmtId="0" fontId="3" fillId="3" borderId="1" xfId="5" applyFont="1" applyFill="1" applyBorder="1" applyAlignment="1">
      <alignment horizontal="center"/>
    </xf>
    <xf numFmtId="0" fontId="3" fillId="3" borderId="12" xfId="5" applyFont="1" applyFill="1" applyBorder="1" applyAlignment="1">
      <alignment horizontal="center"/>
    </xf>
    <xf numFmtId="0" fontId="1" fillId="3" borderId="2" xfId="0" applyFont="1" applyFill="1" applyBorder="1" applyAlignment="1">
      <alignment vertical="center"/>
    </xf>
    <xf numFmtId="0" fontId="4" fillId="3" borderId="0" xfId="5" applyFont="1" applyFill="1" applyAlignment="1">
      <alignment horizontal="center" vertical="center"/>
    </xf>
    <xf numFmtId="1" fontId="4" fillId="3" borderId="0" xfId="5" applyNumberFormat="1" applyFont="1" applyFill="1" applyAlignment="1">
      <alignment horizontal="center" vertical="center"/>
    </xf>
    <xf numFmtId="0" fontId="8" fillId="3" borderId="5" xfId="0" applyFont="1" applyFill="1" applyBorder="1" applyAlignment="1">
      <alignment horizontal="justify" vertical="center" wrapText="1"/>
    </xf>
    <xf numFmtId="0" fontId="8" fillId="3" borderId="0" xfId="0" applyFont="1" applyFill="1" applyAlignment="1">
      <alignment horizontal="justify" vertical="center" wrapText="1"/>
    </xf>
    <xf numFmtId="0" fontId="3" fillId="3" borderId="0" xfId="5" applyFont="1" applyFill="1" applyBorder="1"/>
    <xf numFmtId="0" fontId="4" fillId="3" borderId="0" xfId="5" applyFont="1" applyFill="1" applyBorder="1"/>
    <xf numFmtId="0" fontId="15" fillId="3" borderId="0" xfId="3" applyFont="1" applyFill="1" applyAlignment="1"/>
    <xf numFmtId="167" fontId="2" fillId="0" borderId="6" xfId="0" applyNumberFormat="1" applyFont="1" applyBorder="1" applyAlignment="1">
      <alignment horizontal="center" vertical="center"/>
    </xf>
    <xf numFmtId="167" fontId="1" fillId="0" borderId="15" xfId="0" applyNumberFormat="1" applyFont="1" applyBorder="1" applyAlignment="1">
      <alignment horizontal="center" vertical="center"/>
    </xf>
    <xf numFmtId="167" fontId="1" fillId="0" borderId="12" xfId="0" applyNumberFormat="1" applyFont="1" applyBorder="1" applyAlignment="1">
      <alignment horizontal="center" vertical="center"/>
    </xf>
    <xf numFmtId="41" fontId="1" fillId="0" borderId="6" xfId="0" applyNumberFormat="1" applyFont="1" applyBorder="1" applyAlignment="1">
      <alignment horizontal="right" vertical="center"/>
    </xf>
    <xf numFmtId="41" fontId="2" fillId="0" borderId="6" xfId="1" applyFont="1" applyBorder="1" applyAlignment="1">
      <alignment horizontal="right" vertical="center"/>
    </xf>
    <xf numFmtId="41" fontId="1" fillId="0" borderId="6" xfId="1" applyFont="1" applyBorder="1" applyAlignment="1">
      <alignment horizontal="right" vertical="center"/>
    </xf>
    <xf numFmtId="41" fontId="1" fillId="0" borderId="8" xfId="1" applyFont="1" applyBorder="1" applyAlignment="1">
      <alignment horizontal="right" vertical="center"/>
    </xf>
    <xf numFmtId="167" fontId="3" fillId="0" borderId="9" xfId="2" applyNumberFormat="1" applyFont="1" applyBorder="1" applyAlignment="1">
      <alignment horizontal="center"/>
    </xf>
    <xf numFmtId="167" fontId="4" fillId="0" borderId="10" xfId="2" applyNumberFormat="1" applyFont="1" applyBorder="1" applyAlignment="1">
      <alignment horizontal="center"/>
    </xf>
    <xf numFmtId="167" fontId="3" fillId="0" borderId="10" xfId="2" applyNumberFormat="1" applyFont="1" applyBorder="1" applyAlignment="1">
      <alignment horizontal="center"/>
    </xf>
    <xf numFmtId="167" fontId="3" fillId="0" borderId="11" xfId="2" applyNumberFormat="1" applyFont="1" applyBorder="1" applyAlignment="1">
      <alignment horizontal="center"/>
    </xf>
    <xf numFmtId="167" fontId="3" fillId="2" borderId="11" xfId="0" applyNumberFormat="1" applyFont="1" applyFill="1" applyBorder="1" applyAlignment="1">
      <alignment horizontal="center" vertical="center"/>
    </xf>
    <xf numFmtId="167" fontId="3" fillId="2" borderId="8" xfId="0" applyNumberFormat="1" applyFont="1" applyFill="1" applyBorder="1" applyAlignment="1">
      <alignment horizontal="center" vertical="center"/>
    </xf>
    <xf numFmtId="0" fontId="15" fillId="3" borderId="0" xfId="0" applyFont="1" applyFill="1" applyAlignment="1">
      <alignment horizontal="centerContinuous"/>
    </xf>
    <xf numFmtId="0" fontId="4" fillId="0" borderId="0" xfId="0" applyFont="1" applyAlignment="1">
      <alignment horizontal="center"/>
    </xf>
    <xf numFmtId="0" fontId="1" fillId="2" borderId="3" xfId="0" applyFont="1" applyFill="1" applyBorder="1" applyAlignment="1">
      <alignment horizontal="center" vertical="center"/>
    </xf>
    <xf numFmtId="0" fontId="3" fillId="0" borderId="1" xfId="0" applyFont="1" applyBorder="1" applyAlignment="1">
      <alignment horizontal="center" vertical="center" wrapText="1"/>
    </xf>
    <xf numFmtId="0" fontId="7" fillId="3" borderId="0" xfId="0" applyFont="1" applyFill="1" applyAlignment="1">
      <alignment horizontal="left"/>
    </xf>
    <xf numFmtId="178" fontId="4" fillId="0" borderId="0" xfId="0" applyNumberFormat="1" applyFont="1"/>
    <xf numFmtId="168" fontId="10" fillId="7" borderId="40" xfId="0" applyNumberFormat="1" applyFont="1" applyFill="1" applyBorder="1" applyAlignment="1">
      <alignment horizontal="center" vertical="center"/>
    </xf>
    <xf numFmtId="168" fontId="11" fillId="7" borderId="40" xfId="0" applyNumberFormat="1" applyFont="1" applyFill="1" applyBorder="1" applyAlignment="1">
      <alignment horizontal="center" vertical="center"/>
    </xf>
    <xf numFmtId="168" fontId="10" fillId="7" borderId="37" xfId="0" applyNumberFormat="1" applyFont="1" applyFill="1" applyBorder="1" applyAlignment="1">
      <alignment horizontal="center" vertical="center"/>
    </xf>
    <xf numFmtId="168" fontId="10" fillId="7" borderId="39" xfId="0" applyNumberFormat="1" applyFont="1" applyFill="1" applyBorder="1" applyAlignment="1">
      <alignment horizontal="center" vertical="center"/>
    </xf>
    <xf numFmtId="168" fontId="11" fillId="7" borderId="39" xfId="0" applyNumberFormat="1" applyFont="1" applyFill="1" applyBorder="1" applyAlignment="1">
      <alignment horizontal="center" vertical="center"/>
    </xf>
    <xf numFmtId="168" fontId="10" fillId="7" borderId="36" xfId="0" applyNumberFormat="1" applyFont="1" applyFill="1" applyBorder="1" applyAlignment="1">
      <alignment horizontal="center" vertical="center"/>
    </xf>
    <xf numFmtId="3" fontId="8" fillId="3" borderId="6" xfId="0" applyNumberFormat="1" applyFont="1" applyFill="1" applyBorder="1"/>
    <xf numFmtId="172" fontId="8" fillId="3" borderId="11" xfId="6" applyNumberFormat="1" applyFont="1" applyFill="1" applyBorder="1"/>
    <xf numFmtId="177" fontId="15" fillId="3" borderId="0" xfId="0" applyNumberFormat="1" applyFont="1" applyFill="1"/>
    <xf numFmtId="3" fontId="3" fillId="3" borderId="10" xfId="0" applyNumberFormat="1" applyFont="1" applyFill="1" applyBorder="1"/>
    <xf numFmtId="3" fontId="4" fillId="3" borderId="10" xfId="0" applyNumberFormat="1" applyFont="1" applyFill="1" applyBorder="1"/>
    <xf numFmtId="0" fontId="3" fillId="3" borderId="9" xfId="5" applyFont="1" applyFill="1" applyBorder="1" applyAlignment="1">
      <alignment horizontal="center"/>
    </xf>
    <xf numFmtId="0" fontId="2" fillId="2" borderId="2" xfId="0" applyFont="1" applyFill="1" applyBorder="1" applyAlignment="1">
      <alignment vertical="center"/>
    </xf>
    <xf numFmtId="0" fontId="2" fillId="2" borderId="0" xfId="0" applyFont="1" applyFill="1" applyAlignment="1">
      <alignment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xf numFmtId="0" fontId="4" fillId="3" borderId="0" xfId="0" applyFont="1" applyFill="1" applyAlignment="1">
      <alignment horizontal="center"/>
    </xf>
    <xf numFmtId="3" fontId="4" fillId="3" borderId="0" xfId="0" applyNumberFormat="1" applyFont="1" applyFill="1" applyAlignment="1">
      <alignment horizontal="center"/>
    </xf>
    <xf numFmtId="41" fontId="4" fillId="3" borderId="0" xfId="1" applyFont="1" applyFill="1" applyAlignment="1">
      <alignment horizontal="center"/>
    </xf>
    <xf numFmtId="167" fontId="3" fillId="0" borderId="6" xfId="2" applyNumberFormat="1" applyFont="1" applyBorder="1" applyAlignment="1">
      <alignment horizontal="center" vertical="center"/>
    </xf>
    <xf numFmtId="167" fontId="4" fillId="0" borderId="6" xfId="2" applyNumberFormat="1" applyFont="1" applyBorder="1" applyAlignment="1">
      <alignment horizontal="center" vertical="center"/>
    </xf>
    <xf numFmtId="167" fontId="3" fillId="0" borderId="11" xfId="1" applyNumberFormat="1" applyFont="1" applyBorder="1" applyAlignment="1">
      <alignment horizontal="center" vertical="center"/>
    </xf>
    <xf numFmtId="0" fontId="7" fillId="0" borderId="5" xfId="0" applyFont="1" applyBorder="1" applyAlignment="1">
      <alignment horizontal="justify" vertical="center" wrapText="1"/>
    </xf>
    <xf numFmtId="3" fontId="7" fillId="0" borderId="10" xfId="0" applyNumberFormat="1" applyFont="1" applyBorder="1" applyAlignment="1">
      <alignment horizontal="right" vertical="center" wrapText="1"/>
    </xf>
    <xf numFmtId="0" fontId="8" fillId="0" borderId="5" xfId="0" applyFont="1" applyBorder="1" applyAlignment="1">
      <alignment horizontal="justify" vertical="center" wrapText="1"/>
    </xf>
    <xf numFmtId="3" fontId="8" fillId="0" borderId="10" xfId="0" applyNumberFormat="1" applyFont="1" applyBorder="1" applyAlignment="1">
      <alignment horizontal="right" vertical="center" wrapText="1"/>
    </xf>
    <xf numFmtId="0" fontId="8" fillId="0" borderId="7" xfId="0" applyFont="1" applyBorder="1" applyAlignment="1">
      <alignment horizontal="justify" vertical="center" wrapText="1"/>
    </xf>
    <xf numFmtId="3" fontId="8" fillId="0" borderId="11" xfId="0" applyNumberFormat="1" applyFont="1" applyBorder="1" applyAlignment="1">
      <alignment horizontal="right" vertical="center" wrapText="1"/>
    </xf>
    <xf numFmtId="3" fontId="8" fillId="3" borderId="0" xfId="0" applyNumberFormat="1" applyFont="1" applyFill="1" applyBorder="1" applyAlignment="1">
      <alignment horizontal="right" vertical="center"/>
    </xf>
    <xf numFmtId="167" fontId="8" fillId="3" borderId="6" xfId="0" applyNumberFormat="1" applyFont="1" applyFill="1" applyBorder="1" applyAlignment="1">
      <alignment horizontal="center" vertical="center"/>
    </xf>
    <xf numFmtId="0" fontId="8" fillId="3" borderId="0" xfId="0" applyFont="1" applyFill="1" applyBorder="1" applyAlignment="1">
      <alignment vertical="center"/>
    </xf>
    <xf numFmtId="0" fontId="7" fillId="3" borderId="15" xfId="0" applyFont="1" applyFill="1" applyBorder="1" applyAlignment="1">
      <alignment horizontal="center" vertical="center" wrapText="1"/>
    </xf>
    <xf numFmtId="0" fontId="8" fillId="3" borderId="3" xfId="0" applyFont="1" applyFill="1" applyBorder="1" applyAlignment="1">
      <alignment vertical="center"/>
    </xf>
    <xf numFmtId="3" fontId="8" fillId="3" borderId="3" xfId="0" applyNumberFormat="1" applyFont="1" applyFill="1" applyBorder="1" applyAlignment="1">
      <alignment horizontal="right" vertical="center"/>
    </xf>
    <xf numFmtId="167" fontId="8" fillId="3" borderId="4" xfId="0" applyNumberFormat="1" applyFont="1" applyFill="1" applyBorder="1" applyAlignment="1">
      <alignment horizontal="center" vertical="center"/>
    </xf>
    <xf numFmtId="0" fontId="8" fillId="3" borderId="14" xfId="0" applyFont="1" applyFill="1" applyBorder="1" applyAlignment="1">
      <alignment vertical="center"/>
    </xf>
    <xf numFmtId="3" fontId="8" fillId="3" borderId="14" xfId="0" applyNumberFormat="1" applyFont="1" applyFill="1" applyBorder="1" applyAlignment="1">
      <alignment horizontal="right" vertical="center"/>
    </xf>
    <xf numFmtId="167" fontId="8" fillId="3" borderId="8" xfId="0" applyNumberFormat="1" applyFont="1" applyFill="1" applyBorder="1" applyAlignment="1">
      <alignment horizontal="center" vertical="center"/>
    </xf>
    <xf numFmtId="3" fontId="7" fillId="3" borderId="15" xfId="0" applyNumberFormat="1" applyFont="1" applyFill="1" applyBorder="1" applyAlignment="1">
      <alignment horizontal="right" vertical="center"/>
    </xf>
    <xf numFmtId="167" fontId="7" fillId="3" borderId="12" xfId="0" applyNumberFormat="1" applyFont="1" applyFill="1" applyBorder="1" applyAlignment="1">
      <alignment horizontal="center" vertical="center"/>
    </xf>
    <xf numFmtId="4" fontId="8" fillId="3" borderId="0" xfId="0" applyNumberFormat="1" applyFont="1" applyFill="1"/>
    <xf numFmtId="0" fontId="4" fillId="0" borderId="0" xfId="8" applyNumberFormat="1" applyFont="1"/>
    <xf numFmtId="0" fontId="4" fillId="0" borderId="0" xfId="0" applyNumberFormat="1" applyFont="1"/>
    <xf numFmtId="41" fontId="1" fillId="3" borderId="10" xfId="1" applyFont="1" applyFill="1" applyBorder="1" applyAlignment="1">
      <alignment horizontal="right" vertical="center"/>
    </xf>
    <xf numFmtId="41" fontId="1" fillId="3" borderId="10" xfId="0" applyNumberFormat="1" applyFont="1" applyFill="1" applyBorder="1" applyAlignment="1">
      <alignment horizontal="right" vertical="center"/>
    </xf>
    <xf numFmtId="41" fontId="1" fillId="3" borderId="11" xfId="0" applyNumberFormat="1" applyFont="1" applyFill="1" applyBorder="1" applyAlignment="1">
      <alignment horizontal="righ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167" fontId="2" fillId="0" borderId="5" xfId="0" applyNumberFormat="1" applyFont="1" applyBorder="1" applyAlignment="1">
      <alignment horizontal="center" vertical="center"/>
    </xf>
    <xf numFmtId="167" fontId="2" fillId="0" borderId="6" xfId="0" applyNumberFormat="1" applyFont="1" applyBorder="1" applyAlignment="1">
      <alignment horizontal="center" vertical="center"/>
    </xf>
    <xf numFmtId="0" fontId="4" fillId="3" borderId="0" xfId="0" applyFont="1" applyFill="1" applyAlignment="1">
      <alignment vertical="center"/>
    </xf>
    <xf numFmtId="0" fontId="4" fillId="3" borderId="7" xfId="0" applyFont="1" applyFill="1" applyBorder="1" applyAlignment="1">
      <alignment vertical="center"/>
    </xf>
    <xf numFmtId="0" fontId="3" fillId="3" borderId="5" xfId="0" applyFont="1" applyFill="1" applyBorder="1" applyAlignment="1">
      <alignment vertical="center"/>
    </xf>
    <xf numFmtId="0" fontId="2" fillId="2" borderId="6" xfId="0" applyFont="1" applyFill="1" applyBorder="1" applyAlignment="1">
      <alignment horizontal="center" vertical="center" wrapText="1"/>
    </xf>
    <xf numFmtId="0" fontId="4" fillId="0" borderId="0" xfId="0" applyFont="1" applyBorder="1"/>
    <xf numFmtId="3" fontId="4" fillId="3" borderId="5" xfId="0" applyNumberFormat="1" applyFont="1" applyFill="1" applyBorder="1" applyAlignment="1">
      <alignment horizontal="right" vertical="center"/>
    </xf>
    <xf numFmtId="167" fontId="4" fillId="3" borderId="6" xfId="2" applyNumberFormat="1" applyFont="1" applyFill="1" applyBorder="1" applyAlignment="1">
      <alignment horizontal="center" vertical="center"/>
    </xf>
    <xf numFmtId="167" fontId="3" fillId="3" borderId="8" xfId="2" applyNumberFormat="1" applyFont="1" applyFill="1" applyBorder="1" applyAlignment="1">
      <alignment horizontal="center" vertical="center"/>
    </xf>
    <xf numFmtId="3" fontId="7" fillId="3" borderId="45" xfId="6" applyNumberFormat="1" applyFont="1" applyFill="1" applyBorder="1" applyAlignment="1">
      <alignment vertical="center"/>
    </xf>
    <xf numFmtId="3" fontId="8" fillId="3" borderId="5" xfId="6" applyNumberFormat="1" applyFont="1" applyFill="1" applyBorder="1" applyAlignment="1">
      <alignment vertical="center"/>
    </xf>
    <xf numFmtId="3" fontId="8" fillId="3" borderId="5" xfId="6" applyNumberFormat="1" applyFont="1" applyFill="1" applyBorder="1" applyAlignment="1">
      <alignment horizontal="right" vertical="center"/>
    </xf>
    <xf numFmtId="3" fontId="8" fillId="3" borderId="7" xfId="6" applyNumberFormat="1" applyFont="1" applyFill="1" applyBorder="1" applyAlignment="1">
      <alignment horizontal="right" vertical="center"/>
    </xf>
    <xf numFmtId="3" fontId="7" fillId="3" borderId="47" xfId="6" applyNumberFormat="1" applyFont="1" applyFill="1" applyBorder="1" applyAlignment="1">
      <alignment vertical="center"/>
    </xf>
    <xf numFmtId="3" fontId="8" fillId="3" borderId="0" xfId="6" applyNumberFormat="1" applyFont="1" applyFill="1" applyBorder="1" applyAlignment="1">
      <alignment vertical="center"/>
    </xf>
    <xf numFmtId="3" fontId="8" fillId="3" borderId="0" xfId="6" applyNumberFormat="1" applyFont="1" applyFill="1" applyBorder="1" applyAlignment="1">
      <alignment horizontal="right" vertical="center"/>
    </xf>
    <xf numFmtId="3" fontId="8" fillId="3" borderId="14" xfId="6" applyNumberFormat="1" applyFont="1" applyFill="1" applyBorder="1" applyAlignment="1">
      <alignment horizontal="right" vertical="center"/>
    </xf>
    <xf numFmtId="168" fontId="7" fillId="3" borderId="46" xfId="6" applyNumberFormat="1" applyFont="1" applyFill="1" applyBorder="1" applyAlignment="1">
      <alignment horizontal="center" vertical="center"/>
    </xf>
    <xf numFmtId="168" fontId="8" fillId="3" borderId="6" xfId="6" applyNumberFormat="1" applyFont="1" applyFill="1" applyBorder="1" applyAlignment="1">
      <alignment horizontal="center" vertical="center"/>
    </xf>
    <xf numFmtId="168" fontId="8" fillId="3" borderId="8" xfId="6" applyNumberFormat="1" applyFont="1" applyFill="1" applyBorder="1" applyAlignment="1">
      <alignment horizontal="center" vertical="center"/>
    </xf>
    <xf numFmtId="0" fontId="4" fillId="3" borderId="0" xfId="0" applyFont="1" applyFill="1" applyAlignment="1">
      <alignment vertical="center"/>
    </xf>
    <xf numFmtId="0" fontId="3" fillId="3" borderId="0" xfId="0" applyFont="1" applyFill="1" applyAlignment="1">
      <alignment vertical="center"/>
    </xf>
    <xf numFmtId="0" fontId="3" fillId="3" borderId="7" xfId="0" applyFont="1" applyFill="1" applyBorder="1" applyAlignment="1">
      <alignment horizontal="right" vertical="center"/>
    </xf>
    <xf numFmtId="0" fontId="4" fillId="3" borderId="2" xfId="0" applyFont="1" applyFill="1" applyBorder="1" applyAlignment="1">
      <alignment vertical="center"/>
    </xf>
    <xf numFmtId="0" fontId="32" fillId="3" borderId="13" xfId="0" applyFont="1" applyFill="1" applyBorder="1" applyAlignment="1">
      <alignment vertical="center"/>
    </xf>
    <xf numFmtId="3" fontId="3" fillId="3" borderId="10" xfId="0" applyNumberFormat="1" applyFont="1" applyFill="1" applyBorder="1" applyAlignment="1">
      <alignment horizontal="right" vertical="center"/>
    </xf>
    <xf numFmtId="3" fontId="4" fillId="3" borderId="9" xfId="0" applyNumberFormat="1" applyFont="1" applyFill="1" applyBorder="1" applyAlignment="1">
      <alignment horizontal="right" vertical="center"/>
    </xf>
    <xf numFmtId="3" fontId="4" fillId="3" borderId="11" xfId="0" applyNumberFormat="1" applyFont="1" applyFill="1" applyBorder="1" applyAlignment="1">
      <alignment horizontal="right" vertical="center"/>
    </xf>
    <xf numFmtId="3" fontId="8" fillId="3" borderId="6" xfId="0" applyNumberFormat="1" applyFont="1" applyFill="1" applyBorder="1" applyAlignment="1">
      <alignment horizontal="right" vertical="center"/>
    </xf>
    <xf numFmtId="3" fontId="7" fillId="3" borderId="4" xfId="0" applyNumberFormat="1" applyFont="1" applyFill="1" applyBorder="1" applyAlignment="1">
      <alignment horizontal="right" vertical="center"/>
    </xf>
    <xf numFmtId="3" fontId="7" fillId="3" borderId="8" xfId="0" applyNumberFormat="1" applyFont="1" applyFill="1" applyBorder="1" applyAlignment="1">
      <alignment horizontal="right" vertical="center"/>
    </xf>
    <xf numFmtId="3" fontId="8" fillId="3" borderId="4" xfId="0" applyNumberFormat="1" applyFont="1" applyFill="1" applyBorder="1" applyAlignment="1">
      <alignment horizontal="right" vertical="center"/>
    </xf>
    <xf numFmtId="3" fontId="8" fillId="3" borderId="8" xfId="0" applyNumberFormat="1" applyFont="1" applyFill="1" applyBorder="1" applyAlignment="1">
      <alignment horizontal="right" vertical="center"/>
    </xf>
    <xf numFmtId="1" fontId="7" fillId="3" borderId="15"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0" fontId="8" fillId="3" borderId="5" xfId="0" applyFont="1" applyFill="1" applyBorder="1" applyAlignment="1">
      <alignment horizontal="left" vertical="center"/>
    </xf>
    <xf numFmtId="41" fontId="8" fillId="3" borderId="0" xfId="1" applyFont="1" applyFill="1"/>
    <xf numFmtId="0" fontId="8" fillId="3" borderId="7" xfId="0" applyFont="1" applyFill="1" applyBorder="1" applyAlignment="1">
      <alignment horizontal="left" vertical="center"/>
    </xf>
    <xf numFmtId="3" fontId="7" fillId="3" borderId="13" xfId="0" applyNumberFormat="1" applyFont="1" applyFill="1" applyBorder="1" applyAlignment="1">
      <alignment horizontal="center" wrapText="1"/>
    </xf>
    <xf numFmtId="41" fontId="8" fillId="3" borderId="0" xfId="1" applyFont="1" applyFill="1" applyBorder="1" applyAlignment="1">
      <alignment horizontal="right"/>
    </xf>
    <xf numFmtId="41" fontId="8" fillId="3" borderId="6" xfId="1" applyFont="1" applyFill="1" applyBorder="1" applyAlignment="1">
      <alignment horizontal="right"/>
    </xf>
    <xf numFmtId="41" fontId="8" fillId="3" borderId="14" xfId="1" applyFont="1" applyFill="1" applyBorder="1" applyAlignment="1">
      <alignment horizontal="right"/>
    </xf>
    <xf numFmtId="41" fontId="8" fillId="3" borderId="8" xfId="1" applyFont="1" applyFill="1" applyBorder="1" applyAlignment="1">
      <alignment horizontal="right"/>
    </xf>
    <xf numFmtId="0" fontId="2" fillId="2" borderId="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5" xfId="0" applyFont="1" applyFill="1" applyBorder="1" applyAlignment="1">
      <alignment vertical="center" wrapText="1"/>
    </xf>
    <xf numFmtId="0" fontId="1"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2" fillId="3" borderId="10" xfId="0" applyFont="1" applyFill="1" applyBorder="1" applyAlignment="1">
      <alignment vertical="center"/>
    </xf>
    <xf numFmtId="0" fontId="2" fillId="3" borderId="0" xfId="0" applyFont="1" applyFill="1" applyBorder="1" applyAlignment="1">
      <alignment horizontal="center" vertical="center"/>
    </xf>
    <xf numFmtId="0" fontId="4" fillId="3" borderId="0" xfId="0" applyFont="1" applyFill="1" applyBorder="1" applyAlignment="1">
      <alignment vertical="center"/>
    </xf>
    <xf numFmtId="0" fontId="2" fillId="3" borderId="10" xfId="0" applyFont="1" applyFill="1" applyBorder="1" applyAlignment="1">
      <alignment horizontal="center" vertical="center"/>
    </xf>
    <xf numFmtId="0" fontId="2" fillId="3" borderId="6" xfId="0" applyFont="1" applyFill="1" applyBorder="1" applyAlignment="1">
      <alignment vertical="center"/>
    </xf>
    <xf numFmtId="0" fontId="2" fillId="3" borderId="11" xfId="0" applyFont="1" applyFill="1" applyBorder="1" applyAlignment="1">
      <alignment vertical="center"/>
    </xf>
    <xf numFmtId="0" fontId="2" fillId="3" borderId="8" xfId="0" applyFont="1" applyFill="1" applyBorder="1" applyAlignment="1">
      <alignment vertical="center"/>
    </xf>
    <xf numFmtId="0" fontId="26" fillId="3" borderId="5" xfId="0" applyFont="1" applyFill="1" applyBorder="1" applyAlignment="1">
      <alignment vertical="center"/>
    </xf>
    <xf numFmtId="0" fontId="2" fillId="3" borderId="2" xfId="0" applyFont="1" applyFill="1" applyBorder="1" applyAlignment="1">
      <alignment vertical="center"/>
    </xf>
    <xf numFmtId="0" fontId="26" fillId="3" borderId="7" xfId="0" applyFont="1" applyFill="1" applyBorder="1" applyAlignment="1">
      <alignment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1" fillId="3" borderId="13" xfId="0" applyFont="1" applyFill="1" applyBorder="1" applyAlignment="1">
      <alignment horizontal="center" vertical="center" wrapText="1"/>
    </xf>
    <xf numFmtId="0" fontId="1" fillId="3" borderId="12" xfId="0" applyFont="1" applyFill="1" applyBorder="1" applyAlignment="1">
      <alignment horizontal="center" vertical="center" wrapText="1"/>
    </xf>
    <xf numFmtId="10" fontId="2" fillId="3" borderId="6" xfId="0" applyNumberFormat="1" applyFont="1" applyFill="1" applyBorder="1" applyAlignment="1">
      <alignment horizontal="center" vertical="center" wrapText="1"/>
    </xf>
    <xf numFmtId="0" fontId="2" fillId="3" borderId="5" xfId="0" applyFont="1" applyFill="1" applyBorder="1" applyAlignment="1">
      <alignment vertical="center" wrapText="1"/>
    </xf>
    <xf numFmtId="9" fontId="1" fillId="3" borderId="12" xfId="0" applyNumberFormat="1" applyFont="1" applyFill="1" applyBorder="1" applyAlignment="1">
      <alignment horizontal="center" vertical="center" wrapText="1"/>
    </xf>
    <xf numFmtId="2" fontId="4" fillId="3" borderId="6" xfId="0" applyNumberFormat="1" applyFont="1" applyFill="1" applyBorder="1" applyAlignment="1">
      <alignment horizontal="center" vertical="center" wrapText="1"/>
    </xf>
    <xf numFmtId="2" fontId="3" fillId="3" borderId="8" xfId="0" applyNumberFormat="1" applyFont="1" applyFill="1" applyBorder="1" applyAlignment="1">
      <alignment horizontal="center" vertical="center" wrapText="1"/>
    </xf>
    <xf numFmtId="0" fontId="3" fillId="0" borderId="0" xfId="0" applyFont="1" applyAlignment="1">
      <alignment horizontal="center"/>
    </xf>
    <xf numFmtId="3" fontId="4" fillId="0" borderId="0" xfId="0" applyNumberFormat="1" applyFont="1" applyAlignment="1">
      <alignment vertical="center" wrapText="1"/>
    </xf>
    <xf numFmtId="167" fontId="15" fillId="0" borderId="0" xfId="0" applyNumberFormat="1" applyFont="1"/>
    <xf numFmtId="178" fontId="3" fillId="0" borderId="6" xfId="1" applyNumberFormat="1" applyFont="1" applyBorder="1" applyAlignment="1">
      <alignment horizontal="center" vertical="center"/>
    </xf>
    <xf numFmtId="178" fontId="4" fillId="0" borderId="6" xfId="1" applyNumberFormat="1" applyFont="1" applyBorder="1" applyAlignment="1">
      <alignment horizontal="center" vertical="center"/>
    </xf>
    <xf numFmtId="178" fontId="3" fillId="0" borderId="8" xfId="1" applyNumberFormat="1" applyFont="1" applyBorder="1" applyAlignment="1">
      <alignment horizontal="center" vertical="center"/>
    </xf>
    <xf numFmtId="169" fontId="8" fillId="3" borderId="1" xfId="0" applyNumberFormat="1" applyFont="1" applyFill="1" applyBorder="1" applyAlignment="1">
      <alignment horizontal="center" vertical="center"/>
    </xf>
    <xf numFmtId="169" fontId="8" fillId="3" borderId="1" xfId="0" applyNumberFormat="1" applyFont="1" applyFill="1" applyBorder="1" applyAlignment="1">
      <alignment horizontal="center" vertical="center" wrapText="1"/>
    </xf>
    <xf numFmtId="1" fontId="8" fillId="3" borderId="9" xfId="0" applyNumberFormat="1" applyFont="1" applyFill="1" applyBorder="1" applyAlignment="1">
      <alignment horizontal="center" vertical="center" wrapText="1"/>
    </xf>
    <xf numFmtId="1" fontId="8" fillId="3" borderId="1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167" fontId="8" fillId="3" borderId="1" xfId="0" applyNumberFormat="1" applyFont="1" applyFill="1" applyBorder="1" applyAlignment="1">
      <alignment horizontal="center" vertical="center" wrapText="1"/>
    </xf>
    <xf numFmtId="3" fontId="8" fillId="3" borderId="9" xfId="0" applyNumberFormat="1" applyFont="1" applyFill="1" applyBorder="1" applyAlignment="1">
      <alignment horizontal="center" vertical="center" wrapText="1"/>
    </xf>
    <xf numFmtId="10" fontId="8" fillId="3" borderId="1" xfId="0" applyNumberFormat="1" applyFont="1" applyFill="1" applyBorder="1" applyAlignment="1">
      <alignment horizontal="center" vertical="center" wrapText="1"/>
    </xf>
    <xf numFmtId="3" fontId="7" fillId="3" borderId="9" xfId="0" applyNumberFormat="1" applyFont="1" applyFill="1" applyBorder="1" applyAlignment="1">
      <alignment horizontal="right" vertical="center" wrapText="1"/>
    </xf>
    <xf numFmtId="167" fontId="7" fillId="3" borderId="4" xfId="0" applyNumberFormat="1" applyFont="1" applyFill="1" applyBorder="1" applyAlignment="1">
      <alignment horizontal="center" vertical="center" wrapText="1"/>
    </xf>
    <xf numFmtId="167" fontId="7" fillId="3" borderId="6" xfId="0" applyNumberFormat="1" applyFont="1" applyFill="1" applyBorder="1" applyAlignment="1">
      <alignment horizontal="center" vertical="center" wrapText="1"/>
    </xf>
    <xf numFmtId="167" fontId="8" fillId="3" borderId="6" xfId="0" applyNumberFormat="1" applyFont="1" applyFill="1" applyBorder="1" applyAlignment="1">
      <alignment horizontal="center" vertical="center" wrapText="1"/>
    </xf>
    <xf numFmtId="167" fontId="7" fillId="3" borderId="6" xfId="0" applyNumberFormat="1" applyFont="1" applyFill="1" applyBorder="1" applyAlignment="1">
      <alignment horizontal="center" vertical="center"/>
    </xf>
    <xf numFmtId="167" fontId="7" fillId="3" borderId="8" xfId="0" applyNumberFormat="1" applyFont="1" applyFill="1" applyBorder="1" applyAlignment="1">
      <alignment horizontal="center" vertical="center"/>
    </xf>
    <xf numFmtId="0" fontId="7" fillId="3" borderId="0" xfId="0" applyFont="1" applyFill="1" applyAlignment="1">
      <alignment horizontal="right" vertical="center" wrapText="1"/>
    </xf>
    <xf numFmtId="3" fontId="8" fillId="3" borderId="0" xfId="0" applyNumberFormat="1" applyFont="1" applyFill="1" applyAlignment="1">
      <alignment horizontal="right" vertical="center" wrapText="1"/>
    </xf>
    <xf numFmtId="3" fontId="8" fillId="3" borderId="0" xfId="0" applyNumberFormat="1" applyFont="1" applyFill="1" applyAlignment="1">
      <alignment horizontal="right" vertical="center"/>
    </xf>
    <xf numFmtId="3" fontId="7" fillId="3" borderId="3" xfId="0" applyNumberFormat="1" applyFont="1" applyFill="1" applyBorder="1" applyAlignment="1">
      <alignment horizontal="right" vertical="center" wrapText="1"/>
    </xf>
    <xf numFmtId="3" fontId="7" fillId="3" borderId="14" xfId="0" applyNumberFormat="1" applyFont="1" applyFill="1" applyBorder="1" applyAlignment="1">
      <alignment horizontal="right" vertical="center"/>
    </xf>
    <xf numFmtId="0" fontId="8" fillId="0" borderId="0" xfId="0" applyFont="1" applyFill="1"/>
    <xf numFmtId="0" fontId="3" fillId="3" borderId="2"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7" xfId="0" applyFont="1" applyFill="1" applyBorder="1" applyAlignment="1">
      <alignment vertical="center" wrapText="1"/>
    </xf>
    <xf numFmtId="0" fontId="4" fillId="3" borderId="8" xfId="0" applyFont="1" applyFill="1" applyBorder="1" applyAlignment="1">
      <alignment vertical="center" wrapText="1"/>
    </xf>
    <xf numFmtId="0" fontId="4" fillId="3" borderId="0" xfId="0" applyFont="1" applyFill="1" applyAlignment="1">
      <alignment horizontal="left"/>
    </xf>
    <xf numFmtId="3" fontId="3" fillId="0" borderId="2" xfId="0" applyNumberFormat="1" applyFont="1" applyBorder="1" applyAlignment="1">
      <alignment horizontal="right" vertical="center"/>
    </xf>
    <xf numFmtId="3" fontId="3" fillId="0" borderId="9" xfId="0" applyNumberFormat="1" applyFont="1" applyBorder="1" applyAlignment="1">
      <alignment horizontal="right" vertical="center"/>
    </xf>
    <xf numFmtId="3" fontId="4" fillId="0" borderId="10" xfId="0" applyNumberFormat="1" applyFont="1" applyBorder="1" applyAlignment="1">
      <alignment horizontal="right" vertical="center"/>
    </xf>
    <xf numFmtId="3" fontId="3" fillId="0" borderId="0" xfId="0" applyNumberFormat="1" applyFont="1" applyBorder="1" applyAlignment="1">
      <alignment horizontal="right" vertical="center"/>
    </xf>
    <xf numFmtId="3" fontId="3" fillId="0" borderId="5" xfId="0" applyNumberFormat="1" applyFont="1" applyBorder="1" applyAlignment="1">
      <alignment horizontal="right" vertical="center"/>
    </xf>
    <xf numFmtId="1" fontId="4" fillId="0" borderId="5" xfId="2" applyNumberFormat="1" applyFont="1" applyBorder="1"/>
    <xf numFmtId="3" fontId="3" fillId="0" borderId="10" xfId="0" applyNumberFormat="1" applyFont="1" applyBorder="1" applyAlignment="1">
      <alignment horizontal="right" vertical="center"/>
    </xf>
    <xf numFmtId="0" fontId="8" fillId="4" borderId="2" xfId="0" applyFont="1" applyFill="1" applyBorder="1"/>
    <xf numFmtId="168" fontId="7" fillId="3" borderId="0" xfId="14" applyNumberFormat="1" applyFont="1" applyFill="1" applyBorder="1" applyAlignment="1">
      <alignment horizontal="center" vertical="center" wrapText="1"/>
    </xf>
    <xf numFmtId="0" fontId="4" fillId="3" borderId="0" xfId="0" applyFont="1" applyFill="1" applyAlignment="1">
      <alignment horizontal="center" wrapText="1"/>
    </xf>
    <xf numFmtId="168" fontId="7" fillId="3" borderId="2" xfId="14" applyNumberFormat="1" applyFont="1" applyFill="1" applyBorder="1" applyAlignment="1">
      <alignment horizontal="center" vertical="center" wrapText="1"/>
    </xf>
    <xf numFmtId="0" fontId="8" fillId="0" borderId="0" xfId="0" applyFont="1" applyAlignment="1">
      <alignment horizontal="right"/>
    </xf>
    <xf numFmtId="168" fontId="8" fillId="0" borderId="0" xfId="0" applyNumberFormat="1" applyFont="1" applyAlignment="1">
      <alignment horizontal="center"/>
    </xf>
    <xf numFmtId="0" fontId="8" fillId="3" borderId="0" xfId="0" applyFont="1" applyFill="1" applyAlignment="1">
      <alignment horizontal="right"/>
    </xf>
    <xf numFmtId="167" fontId="4" fillId="3" borderId="0" xfId="0" applyNumberFormat="1" applyFont="1" applyFill="1" applyAlignment="1">
      <alignment horizontal="center"/>
    </xf>
    <xf numFmtId="0" fontId="4" fillId="0" borderId="0" xfId="0" applyFont="1" applyAlignment="1">
      <alignment horizontal="right"/>
    </xf>
    <xf numFmtId="167" fontId="7" fillId="3" borderId="10" xfId="0" applyNumberFormat="1" applyFont="1" applyFill="1" applyBorder="1" applyAlignment="1">
      <alignment horizontal="center" vertical="center" wrapText="1"/>
    </xf>
    <xf numFmtId="167" fontId="7" fillId="3" borderId="10" xfId="0" applyNumberFormat="1" applyFont="1" applyFill="1" applyBorder="1" applyAlignment="1">
      <alignment horizontal="center"/>
    </xf>
    <xf numFmtId="16" fontId="4" fillId="0" borderId="0" xfId="0" applyNumberFormat="1" applyFont="1"/>
    <xf numFmtId="0" fontId="3" fillId="0" borderId="3" xfId="0" applyFont="1" applyBorder="1" applyAlignment="1">
      <alignment horizontal="center" vertical="center" wrapText="1"/>
    </xf>
    <xf numFmtId="49" fontId="3" fillId="0" borderId="0" xfId="0" applyNumberFormat="1" applyFont="1" applyBorder="1" applyAlignment="1">
      <alignment horizontal="center" vertical="center" wrapText="1"/>
    </xf>
    <xf numFmtId="167" fontId="7" fillId="3" borderId="11" xfId="0" applyNumberFormat="1" applyFont="1" applyFill="1" applyBorder="1" applyAlignment="1">
      <alignment horizontal="center" vertical="center" wrapText="1"/>
    </xf>
    <xf numFmtId="3" fontId="3" fillId="0" borderId="9" xfId="1" applyNumberFormat="1" applyFont="1" applyBorder="1" applyAlignment="1">
      <alignment horizontal="right" vertical="center" wrapText="1"/>
    </xf>
    <xf numFmtId="3" fontId="3" fillId="0" borderId="3" xfId="1" applyNumberFormat="1" applyFont="1" applyBorder="1" applyAlignment="1">
      <alignment horizontal="right" vertical="center" wrapText="1"/>
    </xf>
    <xf numFmtId="3" fontId="4" fillId="0" borderId="10" xfId="1" applyNumberFormat="1" applyFont="1" applyBorder="1" applyAlignment="1">
      <alignment horizontal="right" vertical="center" wrapText="1"/>
    </xf>
    <xf numFmtId="3" fontId="4" fillId="0" borderId="0" xfId="1" applyNumberFormat="1" applyFont="1" applyBorder="1" applyAlignment="1">
      <alignment horizontal="right" vertical="center" wrapText="1"/>
    </xf>
    <xf numFmtId="3" fontId="3" fillId="0" borderId="10" xfId="1" applyNumberFormat="1" applyFont="1" applyBorder="1" applyAlignment="1">
      <alignment horizontal="right" vertical="center" wrapText="1"/>
    </xf>
    <xf numFmtId="3" fontId="3" fillId="0" borderId="0" xfId="1" applyNumberFormat="1" applyFont="1" applyBorder="1" applyAlignment="1">
      <alignment horizontal="right" vertical="center" wrapText="1"/>
    </xf>
    <xf numFmtId="3" fontId="3" fillId="0" borderId="11" xfId="1" applyNumberFormat="1" applyFont="1" applyBorder="1" applyAlignment="1">
      <alignment horizontal="right" vertical="center" wrapText="1"/>
    </xf>
    <xf numFmtId="3" fontId="3" fillId="0" borderId="14" xfId="1" applyNumberFormat="1" applyFont="1" applyBorder="1" applyAlignment="1">
      <alignment horizontal="right" vertical="center" wrapText="1"/>
    </xf>
    <xf numFmtId="168" fontId="3" fillId="0" borderId="4" xfId="2" applyNumberFormat="1" applyFont="1" applyBorder="1" applyAlignment="1">
      <alignment horizontal="center" vertical="center" wrapText="1"/>
    </xf>
    <xf numFmtId="168" fontId="4" fillId="0" borderId="6" xfId="2" applyNumberFormat="1" applyFont="1" applyBorder="1" applyAlignment="1">
      <alignment horizontal="center" vertical="center" wrapText="1"/>
    </xf>
    <xf numFmtId="168" fontId="3" fillId="0" borderId="6" xfId="2" applyNumberFormat="1" applyFont="1" applyBorder="1" applyAlignment="1">
      <alignment horizontal="center" vertical="center" wrapText="1"/>
    </xf>
    <xf numFmtId="168" fontId="3" fillId="0" borderId="8" xfId="2" applyNumberFormat="1" applyFont="1" applyBorder="1" applyAlignment="1">
      <alignment horizontal="center" vertical="center" wrapText="1"/>
    </xf>
    <xf numFmtId="0" fontId="4" fillId="3" borderId="0" xfId="0" applyFont="1" applyFill="1" applyAlignment="1">
      <alignment horizontal="justify" vertical="center"/>
    </xf>
    <xf numFmtId="0" fontId="2" fillId="2" borderId="5" xfId="0" applyFont="1" applyFill="1" applyBorder="1" applyAlignment="1">
      <alignment horizontal="left" vertical="center" indent="1"/>
    </xf>
    <xf numFmtId="0" fontId="2" fillId="2" borderId="5" xfId="0" applyFont="1" applyFill="1" applyBorder="1" applyAlignment="1">
      <alignment horizontal="left" vertical="center" indent="2"/>
    </xf>
    <xf numFmtId="0" fontId="1" fillId="2" borderId="11" xfId="0" quotePrefix="1" applyFont="1" applyFill="1" applyBorder="1" applyAlignment="1">
      <alignment horizontal="center" vertical="center" wrapText="1"/>
    </xf>
    <xf numFmtId="0" fontId="1" fillId="2" borderId="14" xfId="0" quotePrefix="1" applyFont="1" applyFill="1" applyBorder="1" applyAlignment="1">
      <alignment horizontal="center" vertical="center" wrapText="1"/>
    </xf>
    <xf numFmtId="3" fontId="3" fillId="2" borderId="0"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168" fontId="3" fillId="2" borderId="6" xfId="0" applyNumberFormat="1" applyFont="1" applyFill="1" applyBorder="1" applyAlignment="1">
      <alignment horizontal="center" vertical="center" wrapText="1"/>
    </xf>
    <xf numFmtId="168" fontId="4" fillId="2" borderId="6" xfId="0" applyNumberFormat="1" applyFont="1" applyFill="1" applyBorder="1" applyAlignment="1">
      <alignment horizontal="center" vertical="center" wrapText="1"/>
    </xf>
    <xf numFmtId="168" fontId="3" fillId="2" borderId="8" xfId="0" applyNumberFormat="1" applyFont="1" applyFill="1" applyBorder="1" applyAlignment="1">
      <alignment horizontal="center" vertical="center" wrapText="1"/>
    </xf>
    <xf numFmtId="0" fontId="1" fillId="3" borderId="0" xfId="0" applyFont="1" applyFill="1" applyAlignment="1">
      <alignment horizontal="center" vertical="center" wrapText="1"/>
    </xf>
    <xf numFmtId="0" fontId="4" fillId="3" borderId="0" xfId="0" applyFont="1" applyFill="1" applyAlignment="1">
      <alignment horizontal="center" vertical="center" wrapText="1"/>
    </xf>
    <xf numFmtId="3" fontId="30" fillId="3" borderId="0" xfId="0" applyNumberFormat="1" applyFont="1" applyFill="1" applyAlignment="1">
      <alignment horizontal="left" vertical="center"/>
    </xf>
    <xf numFmtId="0" fontId="30" fillId="3" borderId="0" xfId="0" applyFont="1" applyFill="1" applyAlignment="1">
      <alignment horizontal="left" vertical="center"/>
    </xf>
    <xf numFmtId="167" fontId="4" fillId="3" borderId="0" xfId="0" applyNumberFormat="1" applyFont="1" applyFill="1" applyAlignment="1">
      <alignment horizontal="left" vertical="center"/>
    </xf>
    <xf numFmtId="0" fontId="15" fillId="3" borderId="0" xfId="0" applyFont="1" applyFill="1" applyAlignment="1">
      <alignment horizontal="left" vertical="center"/>
    </xf>
    <xf numFmtId="3" fontId="8" fillId="3" borderId="0" xfId="0" applyNumberFormat="1" applyFont="1" applyFill="1" applyAlignment="1">
      <alignment horizontal="left" vertical="center"/>
    </xf>
    <xf numFmtId="0" fontId="30" fillId="3" borderId="0" xfId="0" quotePrefix="1" applyFont="1" applyFill="1" applyAlignment="1">
      <alignment horizontal="left" vertical="center" wrapText="1"/>
    </xf>
    <xf numFmtId="3" fontId="15" fillId="3" borderId="0" xfId="0" applyNumberFormat="1" applyFont="1" applyFill="1" applyAlignment="1">
      <alignment horizontal="left" vertical="center"/>
    </xf>
    <xf numFmtId="3" fontId="4" fillId="3" borderId="0" xfId="0" applyNumberFormat="1" applyFont="1" applyFill="1" applyAlignment="1">
      <alignment horizontal="left" vertical="center"/>
    </xf>
    <xf numFmtId="0" fontId="8" fillId="3" borderId="5" xfId="0" applyFont="1" applyFill="1" applyBorder="1" applyAlignment="1">
      <alignment vertical="center" wrapText="1"/>
    </xf>
    <xf numFmtId="168" fontId="8" fillId="3" borderId="0" xfId="14" applyNumberFormat="1" applyFont="1" applyFill="1" applyBorder="1" applyAlignment="1">
      <alignment horizontal="center" vertical="center" wrapText="1"/>
    </xf>
    <xf numFmtId="168" fontId="8" fillId="3" borderId="10" xfId="14" applyNumberFormat="1" applyFont="1" applyFill="1" applyBorder="1" applyAlignment="1">
      <alignment horizontal="center" vertical="center" wrapText="1"/>
    </xf>
    <xf numFmtId="0" fontId="15" fillId="3" borderId="0" xfId="0" applyFont="1" applyFill="1" applyAlignment="1">
      <alignment vertical="center"/>
    </xf>
    <xf numFmtId="167" fontId="8" fillId="3" borderId="10" xfId="2" applyNumberFormat="1" applyFont="1" applyFill="1" applyBorder="1" applyAlignment="1">
      <alignment horizontal="center" vertical="center" wrapText="1"/>
    </xf>
    <xf numFmtId="167" fontId="8" fillId="3" borderId="11" xfId="0" applyNumberFormat="1" applyFont="1" applyFill="1" applyBorder="1" applyAlignment="1">
      <alignment horizontal="center" vertical="center" wrapText="1"/>
    </xf>
    <xf numFmtId="167" fontId="8" fillId="0" borderId="8" xfId="0" applyNumberFormat="1" applyFont="1" applyBorder="1" applyAlignment="1">
      <alignment horizontal="center" vertical="center" wrapText="1"/>
    </xf>
    <xf numFmtId="167" fontId="8" fillId="3" borderId="0" xfId="2" applyNumberFormat="1" applyFont="1" applyFill="1" applyBorder="1" applyAlignment="1">
      <alignment horizontal="center" vertical="center" wrapText="1"/>
    </xf>
    <xf numFmtId="167" fontId="8" fillId="3" borderId="6" xfId="2" applyNumberFormat="1" applyFont="1" applyFill="1" applyBorder="1" applyAlignment="1">
      <alignment horizontal="center" vertical="center" wrapText="1"/>
    </xf>
    <xf numFmtId="2" fontId="4" fillId="3" borderId="0" xfId="0" applyNumberFormat="1" applyFont="1" applyFill="1"/>
    <xf numFmtId="3" fontId="8" fillId="3" borderId="6" xfId="6" applyNumberFormat="1" applyFont="1" applyFill="1" applyBorder="1" applyAlignment="1">
      <alignment horizontal="right"/>
    </xf>
    <xf numFmtId="3" fontId="7" fillId="3" borderId="8" xfId="6" applyNumberFormat="1" applyFont="1" applyFill="1" applyBorder="1" applyAlignment="1">
      <alignment horizontal="right"/>
    </xf>
    <xf numFmtId="3" fontId="4" fillId="3" borderId="9" xfId="7" applyNumberFormat="1" applyFont="1" applyFill="1" applyBorder="1"/>
    <xf numFmtId="3" fontId="4" fillId="3" borderId="10" xfId="7" applyNumberFormat="1" applyFont="1" applyFill="1" applyBorder="1"/>
    <xf numFmtId="3" fontId="4" fillId="3" borderId="5" xfId="7" applyNumberFormat="1" applyFont="1" applyFill="1" applyBorder="1"/>
    <xf numFmtId="3" fontId="3" fillId="3" borderId="5" xfId="7" applyNumberFormat="1" applyFont="1" applyFill="1" applyBorder="1"/>
    <xf numFmtId="3" fontId="7" fillId="3" borderId="11" xfId="15" applyNumberFormat="1" applyFont="1" applyFill="1" applyBorder="1"/>
    <xf numFmtId="3" fontId="7" fillId="3" borderId="7" xfId="7" applyNumberFormat="1" applyFont="1" applyFill="1" applyBorder="1"/>
    <xf numFmtId="3" fontId="7" fillId="3" borderId="11" xfId="7" applyNumberFormat="1" applyFont="1" applyFill="1" applyBorder="1"/>
    <xf numFmtId="3" fontId="8" fillId="0" borderId="0" xfId="7" applyNumberFormat="1" applyFont="1" applyFill="1" applyBorder="1"/>
    <xf numFmtId="3" fontId="8" fillId="3" borderId="0" xfId="7" applyNumberFormat="1" applyFont="1" applyFill="1" applyBorder="1"/>
    <xf numFmtId="0" fontId="3" fillId="3" borderId="10" xfId="0" applyFont="1" applyFill="1" applyBorder="1" applyAlignment="1">
      <alignment horizontal="center"/>
    </xf>
    <xf numFmtId="0" fontId="3" fillId="3" borderId="11" xfId="0" applyFont="1" applyFill="1" applyBorder="1" applyAlignment="1">
      <alignment horizontal="center"/>
    </xf>
    <xf numFmtId="3" fontId="4" fillId="3" borderId="10" xfId="6" applyNumberFormat="1" applyFont="1" applyFill="1" applyBorder="1" applyAlignment="1">
      <alignment horizontal="right" vertical="top"/>
    </xf>
    <xf numFmtId="3" fontId="4" fillId="3" borderId="9" xfId="2" applyNumberFormat="1" applyFont="1" applyFill="1" applyBorder="1" applyAlignment="1">
      <alignment horizontal="center" vertical="top"/>
    </xf>
    <xf numFmtId="3" fontId="8" fillId="3" borderId="10" xfId="0" applyNumberFormat="1" applyFont="1" applyFill="1" applyBorder="1"/>
    <xf numFmtId="3" fontId="8" fillId="3" borderId="10" xfId="0" applyNumberFormat="1" applyFont="1" applyFill="1" applyBorder="1" applyAlignment="1">
      <alignment horizontal="center"/>
    </xf>
    <xf numFmtId="3" fontId="3" fillId="3" borderId="10" xfId="6" applyNumberFormat="1" applyFont="1" applyFill="1" applyBorder="1" applyAlignment="1">
      <alignment horizontal="right" vertical="top"/>
    </xf>
    <xf numFmtId="3" fontId="4" fillId="3" borderId="6" xfId="6" applyNumberFormat="1" applyFont="1" applyFill="1" applyBorder="1" applyAlignment="1">
      <alignment horizontal="right" vertical="top"/>
    </xf>
    <xf numFmtId="3" fontId="3" fillId="3" borderId="6" xfId="6" applyNumberFormat="1" applyFont="1" applyFill="1" applyBorder="1" applyAlignment="1">
      <alignment horizontal="right" vertical="top"/>
    </xf>
    <xf numFmtId="3" fontId="4" fillId="3" borderId="11" xfId="6" applyNumberFormat="1" applyFont="1" applyFill="1" applyBorder="1" applyAlignment="1">
      <alignment horizontal="right" vertical="top"/>
    </xf>
    <xf numFmtId="3" fontId="4" fillId="3" borderId="4" xfId="6" applyNumberFormat="1" applyFont="1" applyFill="1" applyBorder="1" applyAlignment="1">
      <alignment horizontal="right" vertical="top"/>
    </xf>
    <xf numFmtId="3" fontId="3" fillId="3" borderId="8" xfId="6" applyNumberFormat="1" applyFont="1" applyFill="1" applyBorder="1" applyAlignment="1">
      <alignment horizontal="right" vertical="top"/>
    </xf>
    <xf numFmtId="168" fontId="3" fillId="3" borderId="10" xfId="2" applyNumberFormat="1" applyFont="1" applyFill="1" applyBorder="1" applyAlignment="1">
      <alignment horizontal="center" vertical="top"/>
    </xf>
    <xf numFmtId="168" fontId="4" fillId="3" borderId="10" xfId="2" applyNumberFormat="1" applyFont="1" applyFill="1" applyBorder="1" applyAlignment="1">
      <alignment horizontal="center" vertical="top"/>
    </xf>
    <xf numFmtId="168" fontId="4" fillId="3" borderId="10" xfId="6" applyNumberFormat="1" applyFont="1" applyFill="1" applyBorder="1" applyAlignment="1">
      <alignment horizontal="center" vertical="top"/>
    </xf>
    <xf numFmtId="168" fontId="4" fillId="3" borderId="11" xfId="2" applyNumberFormat="1" applyFont="1" applyFill="1" applyBorder="1" applyAlignment="1">
      <alignment horizontal="center" vertical="top"/>
    </xf>
    <xf numFmtId="168" fontId="3" fillId="3" borderId="10" xfId="6" applyNumberFormat="1" applyFont="1" applyFill="1" applyBorder="1" applyAlignment="1">
      <alignment horizontal="center" vertical="top"/>
    </xf>
    <xf numFmtId="168" fontId="4" fillId="3" borderId="9" xfId="6" applyNumberFormat="1" applyFont="1" applyFill="1" applyBorder="1" applyAlignment="1">
      <alignment horizontal="center" vertical="top"/>
    </xf>
    <xf numFmtId="168" fontId="3" fillId="3" borderId="11" xfId="6" applyNumberFormat="1" applyFont="1" applyFill="1" applyBorder="1" applyAlignment="1">
      <alignment horizontal="center" vertical="top"/>
    </xf>
    <xf numFmtId="3" fontId="4" fillId="3" borderId="0" xfId="2" applyNumberFormat="1" applyFont="1" applyFill="1"/>
    <xf numFmtId="3" fontId="8" fillId="0" borderId="10" xfId="2" applyNumberFormat="1" applyFont="1" applyBorder="1" applyAlignment="1">
      <alignment horizontal="right"/>
    </xf>
    <xf numFmtId="37" fontId="4" fillId="3" borderId="0" xfId="0" applyNumberFormat="1" applyFont="1" applyFill="1"/>
    <xf numFmtId="0" fontId="8" fillId="3" borderId="5" xfId="0" applyFont="1" applyFill="1" applyBorder="1" applyAlignment="1">
      <alignment horizontal="left" vertical="center" wrapText="1" indent="1"/>
    </xf>
    <xf numFmtId="179" fontId="8" fillId="3" borderId="0" xfId="1" applyNumberFormat="1" applyFont="1" applyFill="1"/>
    <xf numFmtId="180" fontId="13" fillId="3" borderId="0" xfId="0" applyNumberFormat="1" applyFont="1" applyFill="1"/>
    <xf numFmtId="181" fontId="4" fillId="0" borderId="0" xfId="1" applyNumberFormat="1" applyFont="1"/>
    <xf numFmtId="0" fontId="8" fillId="3" borderId="1"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167" fontId="4" fillId="0" borderId="0" xfId="1" applyNumberFormat="1" applyFont="1" applyAlignment="1">
      <alignment horizontal="center"/>
    </xf>
    <xf numFmtId="182" fontId="4" fillId="0" borderId="0" xfId="1" applyNumberFormat="1" applyFont="1"/>
    <xf numFmtId="169" fontId="11" fillId="3" borderId="0" xfId="2" applyNumberFormat="1" applyFont="1" applyFill="1" applyBorder="1" applyAlignment="1">
      <alignment wrapText="1"/>
    </xf>
    <xf numFmtId="0" fontId="4" fillId="0" borderId="1" xfId="0" applyFont="1" applyBorder="1" applyAlignment="1">
      <alignment vertical="center" wrapText="1"/>
    </xf>
    <xf numFmtId="0" fontId="4" fillId="0" borderId="11" xfId="0" applyFont="1" applyBorder="1" applyAlignment="1">
      <alignment horizontal="center" vertical="center"/>
    </xf>
    <xf numFmtId="0" fontId="8" fillId="5" borderId="0" xfId="0" applyFont="1" applyFill="1"/>
    <xf numFmtId="0" fontId="0" fillId="0" borderId="0" xfId="0" applyAlignment="1">
      <alignment vertical="center" wrapText="1"/>
    </xf>
    <xf numFmtId="0" fontId="0" fillId="0" borderId="0" xfId="0" applyBorder="1" applyAlignment="1">
      <alignment vertical="center" wrapText="1"/>
    </xf>
    <xf numFmtId="0" fontId="33" fillId="0" borderId="0" xfId="0" applyFont="1" applyAlignment="1">
      <alignment vertical="center"/>
    </xf>
    <xf numFmtId="0" fontId="4" fillId="0" borderId="11" xfId="0" applyFont="1" applyBorder="1" applyAlignment="1">
      <alignment horizontal="center" vertical="center" wrapText="1"/>
    </xf>
    <xf numFmtId="0" fontId="7" fillId="0" borderId="1" xfId="0" applyFont="1" applyBorder="1" applyAlignment="1">
      <alignment horizontal="center" wrapText="1"/>
    </xf>
    <xf numFmtId="3" fontId="7" fillId="0" borderId="1" xfId="0" applyNumberFormat="1" applyFont="1" applyBorder="1"/>
    <xf numFmtId="3" fontId="8" fillId="0" borderId="10" xfId="0" applyNumberFormat="1" applyFont="1" applyBorder="1"/>
    <xf numFmtId="3" fontId="7" fillId="0" borderId="9" xfId="0" applyNumberFormat="1" applyFont="1" applyBorder="1"/>
    <xf numFmtId="0" fontId="1" fillId="3" borderId="9"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167" fontId="2" fillId="3" borderId="4" xfId="0" applyNumberFormat="1" applyFont="1" applyFill="1" applyBorder="1" applyAlignment="1">
      <alignment horizontal="center" vertical="center"/>
    </xf>
    <xf numFmtId="167" fontId="2" fillId="3" borderId="6" xfId="0" applyNumberFormat="1" applyFont="1" applyFill="1" applyBorder="1" applyAlignment="1">
      <alignment horizontal="center" vertical="center"/>
    </xf>
    <xf numFmtId="0" fontId="1" fillId="3" borderId="4" xfId="0" applyFont="1" applyFill="1" applyBorder="1" applyAlignment="1">
      <alignment horizontal="center" vertical="center"/>
    </xf>
    <xf numFmtId="0" fontId="7" fillId="3" borderId="1" xfId="3" applyFont="1" applyFill="1" applyBorder="1" applyAlignment="1">
      <alignment horizontal="center" vertical="center"/>
    </xf>
    <xf numFmtId="0" fontId="3" fillId="3" borderId="9" xfId="0" applyFont="1" applyFill="1" applyBorder="1" applyAlignment="1">
      <alignment horizontal="center" vertical="center" wrapText="1"/>
    </xf>
    <xf numFmtId="3" fontId="7" fillId="3" borderId="0" xfId="0" applyNumberFormat="1" applyFont="1" applyFill="1" applyBorder="1" applyAlignment="1">
      <alignment horizontal="right" vertical="center"/>
    </xf>
    <xf numFmtId="0" fontId="3" fillId="3" borderId="2" xfId="0" applyFont="1" applyFill="1" applyBorder="1" applyAlignment="1">
      <alignment horizontal="center" vertical="center" wrapText="1"/>
    </xf>
    <xf numFmtId="0" fontId="7" fillId="3" borderId="10" xfId="0" applyFont="1" applyFill="1" applyBorder="1" applyAlignment="1">
      <alignment horizontal="right" vertical="center" wrapText="1"/>
    </xf>
    <xf numFmtId="179" fontId="4" fillId="0" borderId="0" xfId="1" applyNumberFormat="1" applyFont="1"/>
    <xf numFmtId="168" fontId="8" fillId="0" borderId="6" xfId="4" applyNumberFormat="1" applyFont="1" applyBorder="1" applyAlignment="1">
      <alignment horizontal="center" vertical="center"/>
    </xf>
    <xf numFmtId="168" fontId="7" fillId="0" borderId="8" xfId="4" applyNumberFormat="1" applyFont="1" applyBorder="1" applyAlignment="1">
      <alignment horizontal="center" vertical="center"/>
    </xf>
    <xf numFmtId="168" fontId="8" fillId="3" borderId="6" xfId="4" applyNumberFormat="1" applyFont="1" applyFill="1" applyBorder="1" applyAlignment="1">
      <alignment horizontal="center" vertical="center"/>
    </xf>
    <xf numFmtId="168" fontId="7" fillId="3" borderId="8" xfId="4" applyNumberFormat="1" applyFont="1" applyFill="1" applyBorder="1" applyAlignment="1">
      <alignment horizontal="center" vertical="center"/>
    </xf>
    <xf numFmtId="167" fontId="3" fillId="0" borderId="11" xfId="2" applyNumberFormat="1" applyFont="1" applyFill="1" applyBorder="1" applyAlignment="1">
      <alignment horizontal="center"/>
    </xf>
    <xf numFmtId="167" fontId="3" fillId="0" borderId="14" xfId="2" applyNumberFormat="1" applyFont="1" applyFill="1" applyBorder="1" applyAlignment="1">
      <alignment horizontal="center"/>
    </xf>
    <xf numFmtId="167" fontId="3" fillId="0" borderId="8" xfId="2" applyNumberFormat="1" applyFont="1" applyFill="1" applyBorder="1" applyAlignment="1">
      <alignment horizontal="center"/>
    </xf>
    <xf numFmtId="167" fontId="7" fillId="0" borderId="11" xfId="1" applyNumberFormat="1" applyFont="1" applyFill="1" applyBorder="1" applyAlignment="1">
      <alignment horizontal="center"/>
    </xf>
    <xf numFmtId="0" fontId="2" fillId="3" borderId="0" xfId="0" applyFont="1" applyFill="1" applyBorder="1" applyAlignment="1">
      <alignment vertical="center"/>
    </xf>
    <xf numFmtId="168" fontId="4" fillId="3" borderId="0" xfId="0" applyNumberFormat="1" applyFont="1" applyFill="1" applyBorder="1" applyAlignment="1">
      <alignment horizontal="center" vertical="center"/>
    </xf>
    <xf numFmtId="168" fontId="4" fillId="3" borderId="6" xfId="0" applyNumberFormat="1" applyFont="1" applyFill="1" applyBorder="1" applyAlignment="1">
      <alignment horizontal="center" vertical="center"/>
    </xf>
    <xf numFmtId="167" fontId="3" fillId="3" borderId="14" xfId="1" applyNumberFormat="1" applyFont="1" applyFill="1" applyBorder="1" applyAlignment="1">
      <alignment horizontal="center" vertical="center"/>
    </xf>
    <xf numFmtId="167" fontId="3" fillId="3" borderId="8" xfId="1" applyNumberFormat="1" applyFont="1" applyFill="1" applyBorder="1" applyAlignment="1">
      <alignment horizontal="center" vertical="center"/>
    </xf>
    <xf numFmtId="0" fontId="7" fillId="3" borderId="15" xfId="0" applyFont="1" applyFill="1" applyBorder="1" applyAlignment="1">
      <alignment vertical="center"/>
    </xf>
    <xf numFmtId="0" fontId="7" fillId="3" borderId="12" xfId="0" applyFont="1" applyFill="1" applyBorder="1" applyAlignment="1">
      <alignment vertical="center"/>
    </xf>
    <xf numFmtId="0" fontId="7" fillId="3" borderId="14"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3" fontId="8" fillId="3" borderId="2" xfId="0" applyNumberFormat="1" applyFont="1" applyFill="1" applyBorder="1" applyAlignment="1">
      <alignment horizontal="right" vertical="center"/>
    </xf>
    <xf numFmtId="168" fontId="8" fillId="3" borderId="4" xfId="0" applyNumberFormat="1" applyFont="1" applyFill="1" applyBorder="1" applyAlignment="1">
      <alignment horizontal="center" vertical="center"/>
    </xf>
    <xf numFmtId="168" fontId="8" fillId="3" borderId="6" xfId="0" applyNumberFormat="1" applyFont="1" applyFill="1" applyBorder="1" applyAlignment="1">
      <alignment horizontal="center" vertical="center"/>
    </xf>
    <xf numFmtId="168" fontId="7" fillId="3" borderId="8" xfId="0" applyNumberFormat="1" applyFont="1" applyFill="1" applyBorder="1" applyAlignment="1">
      <alignment horizontal="center" vertical="center"/>
    </xf>
    <xf numFmtId="0" fontId="1" fillId="3" borderId="3" xfId="0" applyFont="1" applyFill="1" applyBorder="1" applyAlignment="1">
      <alignment vertical="center"/>
    </xf>
    <xf numFmtId="0" fontId="2" fillId="3" borderId="3" xfId="0" applyFont="1" applyFill="1" applyBorder="1" applyAlignment="1">
      <alignment vertical="center"/>
    </xf>
    <xf numFmtId="0" fontId="2" fillId="3" borderId="14" xfId="0" applyFont="1" applyFill="1" applyBorder="1" applyAlignment="1">
      <alignment vertical="center"/>
    </xf>
    <xf numFmtId="0" fontId="2" fillId="3" borderId="11" xfId="0" applyFont="1" applyFill="1" applyBorder="1" applyAlignment="1">
      <alignment horizontal="center" vertical="center"/>
    </xf>
    <xf numFmtId="3" fontId="1" fillId="4" borderId="9" xfId="0" applyNumberFormat="1" applyFont="1" applyFill="1" applyBorder="1" applyAlignment="1">
      <alignment horizontal="right" vertical="center"/>
    </xf>
    <xf numFmtId="3" fontId="1" fillId="4" borderId="3" xfId="0" applyNumberFormat="1" applyFont="1" applyFill="1" applyBorder="1" applyAlignment="1">
      <alignment horizontal="right" vertical="center"/>
    </xf>
    <xf numFmtId="3" fontId="1" fillId="4" borderId="4" xfId="0" applyNumberFormat="1" applyFont="1" applyFill="1" applyBorder="1" applyAlignment="1">
      <alignment horizontal="right" vertical="center"/>
    </xf>
    <xf numFmtId="0" fontId="1" fillId="3" borderId="9" xfId="0" applyFont="1" applyFill="1" applyBorder="1" applyAlignment="1">
      <alignment vertical="center"/>
    </xf>
    <xf numFmtId="3" fontId="2" fillId="4" borderId="9" xfId="0" applyNumberFormat="1" applyFont="1" applyFill="1" applyBorder="1" applyAlignment="1">
      <alignment horizontal="right" vertical="center"/>
    </xf>
    <xf numFmtId="167" fontId="2" fillId="4" borderId="10" xfId="1" applyNumberFormat="1" applyFont="1" applyFill="1" applyBorder="1" applyAlignment="1">
      <alignment horizontal="center" vertical="center"/>
    </xf>
    <xf numFmtId="167" fontId="2" fillId="4" borderId="0" xfId="1" applyNumberFormat="1" applyFont="1" applyFill="1" applyAlignment="1">
      <alignment horizontal="center" vertical="center"/>
    </xf>
    <xf numFmtId="167" fontId="2" fillId="4" borderId="6" xfId="1" applyNumberFormat="1" applyFont="1" applyFill="1" applyBorder="1" applyAlignment="1">
      <alignment horizontal="center" vertical="center"/>
    </xf>
    <xf numFmtId="167" fontId="2" fillId="4" borderId="11" xfId="1" applyNumberFormat="1" applyFont="1" applyFill="1" applyBorder="1" applyAlignment="1">
      <alignment horizontal="center" vertical="center"/>
    </xf>
    <xf numFmtId="167" fontId="2" fillId="4" borderId="14" xfId="1" applyNumberFormat="1" applyFont="1" applyFill="1" applyBorder="1" applyAlignment="1">
      <alignment horizontal="center" vertical="center"/>
    </xf>
    <xf numFmtId="167" fontId="2" fillId="4" borderId="8" xfId="1" applyNumberFormat="1" applyFont="1" applyFill="1" applyBorder="1" applyAlignment="1">
      <alignment horizontal="center" vertical="center"/>
    </xf>
    <xf numFmtId="4" fontId="8" fillId="3" borderId="0" xfId="12" applyNumberFormat="1" applyFont="1" applyFill="1" applyBorder="1" applyAlignment="1">
      <alignment vertical="center"/>
    </xf>
    <xf numFmtId="3" fontId="8" fillId="3" borderId="0" xfId="12" applyNumberFormat="1" applyFont="1" applyFill="1" applyBorder="1" applyAlignment="1">
      <alignment vertical="center"/>
    </xf>
    <xf numFmtId="4" fontId="8" fillId="3" borderId="5" xfId="3" applyNumberFormat="1" applyFont="1" applyFill="1" applyBorder="1" applyAlignment="1">
      <alignment vertical="center"/>
    </xf>
    <xf numFmtId="0" fontId="4" fillId="3" borderId="6" xfId="0" applyFont="1" applyFill="1" applyBorder="1"/>
    <xf numFmtId="0" fontId="8" fillId="3" borderId="5" xfId="3" applyFont="1" applyFill="1" applyBorder="1" applyAlignment="1">
      <alignment horizontal="left" vertical="center"/>
    </xf>
    <xf numFmtId="4" fontId="8" fillId="3" borderId="6" xfId="12" applyNumberFormat="1" applyFont="1" applyFill="1" applyBorder="1" applyAlignment="1">
      <alignment vertical="center"/>
    </xf>
    <xf numFmtId="0" fontId="7" fillId="3" borderId="7" xfId="3" applyFont="1" applyFill="1" applyBorder="1" applyAlignment="1">
      <alignment vertical="center"/>
    </xf>
    <xf numFmtId="4" fontId="7" fillId="3" borderId="14" xfId="12" applyNumberFormat="1" applyFont="1" applyFill="1" applyBorder="1" applyAlignment="1">
      <alignment vertical="center"/>
    </xf>
    <xf numFmtId="4" fontId="7" fillId="3" borderId="8" xfId="12" applyNumberFormat="1" applyFont="1" applyFill="1" applyBorder="1" applyAlignment="1">
      <alignment vertical="center"/>
    </xf>
    <xf numFmtId="0" fontId="7" fillId="3" borderId="13" xfId="3" applyFont="1" applyFill="1" applyBorder="1" applyAlignment="1">
      <alignment vertical="center"/>
    </xf>
    <xf numFmtId="0" fontId="7" fillId="3" borderId="15" xfId="3" applyFont="1" applyFill="1" applyBorder="1" applyAlignment="1">
      <alignment horizontal="center" vertical="center"/>
    </xf>
    <xf numFmtId="0" fontId="7" fillId="3" borderId="12" xfId="3" applyFont="1" applyFill="1" applyBorder="1" applyAlignment="1">
      <alignment horizontal="center" vertical="center"/>
    </xf>
    <xf numFmtId="4" fontId="8" fillId="3" borderId="2" xfId="3" applyNumberFormat="1" applyFont="1" applyFill="1" applyBorder="1" applyAlignment="1">
      <alignment vertical="center"/>
    </xf>
    <xf numFmtId="4" fontId="8" fillId="3" borderId="3" xfId="12" applyNumberFormat="1" applyFont="1" applyFill="1" applyBorder="1" applyAlignment="1">
      <alignment vertical="center"/>
    </xf>
    <xf numFmtId="0" fontId="4" fillId="3" borderId="4" xfId="0" applyFont="1" applyFill="1" applyBorder="1"/>
    <xf numFmtId="3" fontId="7" fillId="3" borderId="14" xfId="12" applyNumberFormat="1" applyFont="1" applyFill="1" applyBorder="1" applyAlignment="1">
      <alignment vertical="center"/>
    </xf>
    <xf numFmtId="0" fontId="4" fillId="3" borderId="8" xfId="0" applyFont="1" applyFill="1" applyBorder="1"/>
    <xf numFmtId="3" fontId="8" fillId="3" borderId="6" xfId="12" applyNumberFormat="1" applyFont="1" applyFill="1" applyBorder="1" applyAlignment="1">
      <alignment vertical="center"/>
    </xf>
    <xf numFmtId="0" fontId="7" fillId="3" borderId="14" xfId="12" applyFont="1" applyFill="1" applyBorder="1" applyAlignment="1">
      <alignment vertical="center"/>
    </xf>
    <xf numFmtId="3" fontId="7" fillId="3" borderId="8" xfId="12" applyNumberFormat="1" applyFont="1" applyFill="1" applyBorder="1" applyAlignment="1">
      <alignment vertical="center"/>
    </xf>
    <xf numFmtId="4" fontId="8" fillId="3" borderId="4" xfId="12" applyNumberFormat="1" applyFont="1" applyFill="1" applyBorder="1" applyAlignment="1">
      <alignment vertical="center"/>
    </xf>
    <xf numFmtId="0" fontId="7" fillId="3" borderId="13" xfId="3" applyFont="1" applyFill="1" applyBorder="1" applyAlignment="1">
      <alignment horizontal="center" vertical="center"/>
    </xf>
    <xf numFmtId="4" fontId="8" fillId="3" borderId="2" xfId="12" applyNumberFormat="1" applyFont="1" applyFill="1" applyBorder="1" applyAlignment="1">
      <alignment vertical="center"/>
    </xf>
    <xf numFmtId="4" fontId="8" fillId="3" borderId="5" xfId="12" applyNumberFormat="1" applyFont="1" applyFill="1" applyBorder="1" applyAlignment="1">
      <alignment vertical="center"/>
    </xf>
    <xf numFmtId="4" fontId="7" fillId="3" borderId="7" xfId="12" applyNumberFormat="1" applyFont="1" applyFill="1" applyBorder="1" applyAlignment="1">
      <alignment vertical="center"/>
    </xf>
    <xf numFmtId="1" fontId="7" fillId="3" borderId="7" xfId="12" applyNumberFormat="1" applyFont="1" applyFill="1" applyBorder="1" applyAlignment="1">
      <alignment vertical="center"/>
    </xf>
    <xf numFmtId="4" fontId="8" fillId="3" borderId="9" xfId="12" applyNumberFormat="1" applyFont="1" applyFill="1" applyBorder="1" applyAlignment="1">
      <alignment vertical="center"/>
    </xf>
    <xf numFmtId="4" fontId="8" fillId="3" borderId="10" xfId="12" applyNumberFormat="1" applyFont="1" applyFill="1" applyBorder="1" applyAlignment="1">
      <alignment vertical="center"/>
    </xf>
    <xf numFmtId="4" fontId="7" fillId="3" borderId="11" xfId="12" applyNumberFormat="1" applyFont="1" applyFill="1" applyBorder="1" applyAlignment="1">
      <alignment vertical="center"/>
    </xf>
    <xf numFmtId="3" fontId="8" fillId="3" borderId="10" xfId="12" applyNumberFormat="1" applyFont="1" applyFill="1" applyBorder="1" applyAlignment="1">
      <alignment vertical="center"/>
    </xf>
    <xf numFmtId="3" fontId="7" fillId="3" borderId="11" xfId="12" applyNumberFormat="1" applyFont="1" applyFill="1" applyBorder="1" applyAlignment="1">
      <alignment vertical="center"/>
    </xf>
    <xf numFmtId="0" fontId="7" fillId="3" borderId="11" xfId="12" applyFont="1" applyFill="1" applyBorder="1" applyAlignment="1">
      <alignment vertical="center"/>
    </xf>
    <xf numFmtId="4" fontId="4" fillId="3" borderId="0" xfId="0" applyNumberFormat="1" applyFont="1" applyFill="1"/>
    <xf numFmtId="167" fontId="2" fillId="3" borderId="10" xfId="0" applyNumberFormat="1" applyFont="1" applyFill="1" applyBorder="1" applyAlignment="1">
      <alignment horizontal="center" vertical="center"/>
    </xf>
    <xf numFmtId="167" fontId="2" fillId="3" borderId="0" xfId="0" applyNumberFormat="1" applyFont="1" applyFill="1" applyBorder="1" applyAlignment="1">
      <alignment horizontal="center" vertical="center"/>
    </xf>
    <xf numFmtId="167" fontId="2" fillId="3" borderId="9" xfId="0" applyNumberFormat="1" applyFont="1" applyFill="1" applyBorder="1" applyAlignment="1">
      <alignment horizontal="center" vertical="center"/>
    </xf>
    <xf numFmtId="167" fontId="2" fillId="3" borderId="3" xfId="0" applyNumberFormat="1" applyFont="1" applyFill="1" applyBorder="1" applyAlignment="1">
      <alignment horizontal="center" vertical="center"/>
    </xf>
    <xf numFmtId="0" fontId="1" fillId="3" borderId="1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Alignment="1">
      <alignment horizontal="center" vertical="center"/>
    </xf>
    <xf numFmtId="0" fontId="7" fillId="3" borderId="2" xfId="0" applyFont="1" applyFill="1" applyBorder="1" applyAlignment="1">
      <alignment vertical="center" wrapText="1"/>
    </xf>
    <xf numFmtId="3" fontId="7" fillId="3" borderId="2" xfId="14" applyNumberFormat="1" applyFont="1" applyFill="1" applyBorder="1" applyAlignment="1">
      <alignment horizontal="right" vertical="center" wrapText="1"/>
    </xf>
    <xf numFmtId="3" fontId="8" fillId="3" borderId="10" xfId="14" applyNumberFormat="1" applyFont="1" applyFill="1" applyBorder="1" applyAlignment="1">
      <alignment horizontal="right" vertical="center" wrapText="1"/>
    </xf>
    <xf numFmtId="0" fontId="7" fillId="3" borderId="11" xfId="0" applyFont="1" applyFill="1" applyBorder="1" applyAlignment="1">
      <alignment vertical="center" wrapText="1"/>
    </xf>
    <xf numFmtId="3" fontId="7" fillId="3" borderId="8" xfId="14" applyNumberFormat="1" applyFont="1" applyFill="1" applyBorder="1" applyAlignment="1">
      <alignment horizontal="right" vertical="center" wrapText="1"/>
    </xf>
    <xf numFmtId="0" fontId="4" fillId="3" borderId="5" xfId="0" applyFont="1" applyFill="1" applyBorder="1" applyAlignment="1">
      <alignment horizontal="justify" vertical="center" wrapText="1"/>
    </xf>
    <xf numFmtId="0" fontId="4" fillId="3" borderId="5" xfId="0" applyFont="1" applyFill="1" applyBorder="1" applyAlignment="1">
      <alignment horizontal="justify" vertical="top" wrapText="1"/>
    </xf>
    <xf numFmtId="0" fontId="4" fillId="3" borderId="7" xfId="0" applyFont="1" applyFill="1" applyBorder="1" applyAlignment="1">
      <alignment horizontal="justify" vertical="center" wrapText="1"/>
    </xf>
    <xf numFmtId="169" fontId="2" fillId="3" borderId="10" xfId="0" applyNumberFormat="1" applyFont="1" applyFill="1" applyBorder="1" applyAlignment="1">
      <alignment horizontal="center" vertical="center"/>
    </xf>
    <xf numFmtId="169" fontId="2" fillId="3" borderId="6" xfId="0" applyNumberFormat="1" applyFont="1" applyFill="1" applyBorder="1" applyAlignment="1">
      <alignment horizontal="center" vertical="center"/>
    </xf>
    <xf numFmtId="169" fontId="2" fillId="3" borderId="11" xfId="0" applyNumberFormat="1" applyFont="1" applyFill="1" applyBorder="1" applyAlignment="1">
      <alignment horizontal="center" vertical="center"/>
    </xf>
    <xf numFmtId="169" fontId="2" fillId="3" borderId="8" xfId="0" applyNumberFormat="1" applyFont="1" applyFill="1" applyBorder="1" applyAlignment="1">
      <alignment horizontal="center" vertical="center"/>
    </xf>
    <xf numFmtId="0" fontId="2" fillId="3" borderId="0" xfId="0" applyFont="1" applyFill="1" applyAlignment="1">
      <alignment vertical="center"/>
    </xf>
    <xf numFmtId="169" fontId="4" fillId="3" borderId="10" xfId="0" applyNumberFormat="1" applyFont="1" applyFill="1" applyBorder="1" applyAlignment="1">
      <alignment horizontal="center" vertical="center"/>
    </xf>
    <xf numFmtId="169" fontId="4" fillId="3" borderId="6" xfId="0" applyNumberFormat="1" applyFont="1" applyFill="1" applyBorder="1" applyAlignment="1">
      <alignment horizontal="center" vertical="center"/>
    </xf>
    <xf numFmtId="169" fontId="4" fillId="3" borderId="11" xfId="0" applyNumberFormat="1" applyFont="1" applyFill="1" applyBorder="1" applyAlignment="1">
      <alignment horizontal="center" vertical="center"/>
    </xf>
    <xf numFmtId="169" fontId="4" fillId="3" borderId="8" xfId="0" applyNumberFormat="1" applyFont="1" applyFill="1" applyBorder="1" applyAlignment="1">
      <alignment horizontal="center" vertical="center"/>
    </xf>
    <xf numFmtId="169" fontId="2" fillId="3" borderId="0" xfId="0" applyNumberFormat="1" applyFont="1" applyFill="1" applyBorder="1" applyAlignment="1">
      <alignment horizontal="center" vertical="center"/>
    </xf>
    <xf numFmtId="169" fontId="2" fillId="3" borderId="14" xfId="0" applyNumberFormat="1" applyFont="1" applyFill="1" applyBorder="1" applyAlignment="1">
      <alignment horizontal="center" vertical="center"/>
    </xf>
    <xf numFmtId="0" fontId="4" fillId="3" borderId="9" xfId="0" applyFont="1" applyFill="1" applyBorder="1" applyAlignment="1">
      <alignment horizontal="center" vertical="center"/>
    </xf>
    <xf numFmtId="0" fontId="4" fillId="3"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left"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4" fillId="3" borderId="1" xfId="0" applyFont="1" applyFill="1" applyBorder="1" applyAlignment="1">
      <alignment vertical="center" wrapText="1"/>
    </xf>
    <xf numFmtId="0" fontId="3" fillId="0" borderId="1" xfId="0" applyFont="1" applyBorder="1" applyAlignment="1">
      <alignment horizontal="center" vertical="center"/>
    </xf>
    <xf numFmtId="0" fontId="4" fillId="3" borderId="10" xfId="0" applyFont="1" applyFill="1" applyBorder="1" applyAlignment="1">
      <alignment vertical="center" wrapText="1"/>
    </xf>
    <xf numFmtId="0" fontId="4" fillId="3" borderId="6" xfId="0" applyFont="1" applyFill="1" applyBorder="1" applyAlignment="1">
      <alignment horizontal="justify" vertical="center" wrapText="1"/>
    </xf>
    <xf numFmtId="1" fontId="2" fillId="2" borderId="6" xfId="0" applyNumberFormat="1" applyFont="1" applyFill="1" applyBorder="1" applyAlignment="1">
      <alignment horizontal="center" vertical="center" wrapText="1"/>
    </xf>
    <xf numFmtId="1" fontId="1" fillId="2" borderId="12" xfId="0" applyNumberFormat="1" applyFont="1" applyFill="1" applyBorder="1" applyAlignment="1">
      <alignment horizontal="center" vertical="center" wrapText="1"/>
    </xf>
    <xf numFmtId="0" fontId="4" fillId="3" borderId="0" xfId="0" applyFont="1" applyFill="1" applyBorder="1"/>
    <xf numFmtId="0" fontId="3" fillId="3" borderId="13" xfId="0" applyFont="1" applyFill="1" applyBorder="1" applyAlignment="1">
      <alignment horizontal="center"/>
    </xf>
    <xf numFmtId="0" fontId="3" fillId="3" borderId="15" xfId="0" applyFont="1" applyFill="1" applyBorder="1" applyAlignment="1">
      <alignment horizontal="center"/>
    </xf>
    <xf numFmtId="0" fontId="3" fillId="3" borderId="12" xfId="0" applyFont="1" applyFill="1" applyBorder="1" applyAlignment="1">
      <alignment horizontal="center"/>
    </xf>
    <xf numFmtId="0" fontId="4" fillId="3" borderId="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 xfId="0" applyFont="1" applyFill="1" applyBorder="1" applyAlignment="1">
      <alignment vertical="center" wrapText="1"/>
    </xf>
    <xf numFmtId="0" fontId="4" fillId="3" borderId="12" xfId="0" applyFont="1" applyFill="1" applyBorder="1" applyAlignment="1">
      <alignment vertical="center" wrapText="1"/>
    </xf>
    <xf numFmtId="0" fontId="4" fillId="3" borderId="6" xfId="0" applyFont="1" applyFill="1" applyBorder="1" applyAlignment="1">
      <alignment vertical="center" wrapText="1"/>
    </xf>
    <xf numFmtId="41" fontId="26" fillId="3" borderId="10" xfId="1" applyFont="1" applyFill="1" applyBorder="1" applyAlignment="1">
      <alignment horizontal="right" vertical="center"/>
    </xf>
    <xf numFmtId="167" fontId="34" fillId="0" borderId="10" xfId="2" applyNumberFormat="1" applyFont="1" applyBorder="1" applyAlignment="1">
      <alignment horizontal="center"/>
    </xf>
    <xf numFmtId="41" fontId="26" fillId="0" borderId="6" xfId="1" applyFont="1" applyBorder="1" applyAlignment="1">
      <alignment horizontal="right" vertical="center"/>
    </xf>
    <xf numFmtId="0" fontId="4" fillId="0" borderId="0" xfId="0" applyFont="1" applyFill="1"/>
    <xf numFmtId="41" fontId="4" fillId="3" borderId="0" xfId="1" applyNumberFormat="1" applyFont="1" applyFill="1"/>
    <xf numFmtId="0" fontId="4" fillId="0" borderId="0" xfId="0" applyFont="1" applyBorder="1" applyAlignment="1">
      <alignment wrapText="1"/>
    </xf>
    <xf numFmtId="167" fontId="1" fillId="0" borderId="6" xfId="2" applyNumberFormat="1" applyFont="1" applyBorder="1" applyAlignment="1">
      <alignment horizontal="center" vertical="center"/>
    </xf>
    <xf numFmtId="167" fontId="2" fillId="0" borderId="6" xfId="2" applyNumberFormat="1" applyFont="1" applyBorder="1" applyAlignment="1">
      <alignment horizontal="center" vertical="center"/>
    </xf>
    <xf numFmtId="0" fontId="26" fillId="0" borderId="5" xfId="0" applyFont="1" applyBorder="1" applyAlignment="1">
      <alignment horizontal="justify" vertical="center"/>
    </xf>
    <xf numFmtId="41" fontId="26" fillId="0" borderId="10" xfId="1" applyFont="1" applyBorder="1" applyAlignment="1">
      <alignment horizontal="right" vertical="center"/>
    </xf>
    <xf numFmtId="167" fontId="26" fillId="0" borderId="6" xfId="2" applyNumberFormat="1" applyFont="1" applyBorder="1" applyAlignment="1">
      <alignment horizontal="center" vertical="center"/>
    </xf>
    <xf numFmtId="0" fontId="3" fillId="3" borderId="7" xfId="0" applyFont="1" applyFill="1" applyBorder="1" applyAlignment="1">
      <alignment horizontal="right"/>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5" xfId="0" applyFont="1" applyFill="1" applyBorder="1" applyAlignment="1">
      <alignment horizontal="center" vertical="center"/>
    </xf>
    <xf numFmtId="0" fontId="25" fillId="3" borderId="5" xfId="0" applyFont="1" applyFill="1" applyBorder="1" applyAlignment="1">
      <alignment horizontal="left" vertical="center" indent="2"/>
    </xf>
    <xf numFmtId="3" fontId="35" fillId="3" borderId="10" xfId="0" applyNumberFormat="1" applyFont="1" applyFill="1" applyBorder="1" applyAlignment="1">
      <alignment horizontal="right"/>
    </xf>
    <xf numFmtId="3" fontId="35" fillId="3" borderId="0" xfId="0" applyNumberFormat="1" applyFont="1" applyFill="1" applyAlignment="1">
      <alignment horizontal="right"/>
    </xf>
    <xf numFmtId="3" fontId="35" fillId="3" borderId="6" xfId="0" applyNumberFormat="1" applyFont="1" applyFill="1" applyBorder="1" applyAlignment="1">
      <alignment horizontal="right"/>
    </xf>
    <xf numFmtId="0" fontId="7" fillId="0" borderId="7" xfId="0" applyFont="1" applyBorder="1" applyAlignment="1">
      <alignment horizontal="right"/>
    </xf>
    <xf numFmtId="0" fontId="1"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4" fillId="0" borderId="13" xfId="0" applyFont="1" applyBorder="1" applyAlignment="1">
      <alignment horizontal="left" vertical="center"/>
    </xf>
    <xf numFmtId="3" fontId="4" fillId="0" borderId="15" xfId="0" applyNumberFormat="1" applyFont="1" applyBorder="1" applyAlignment="1">
      <alignment horizontal="right" vertical="center"/>
    </xf>
    <xf numFmtId="168" fontId="4" fillId="0" borderId="15" xfId="0" applyNumberFormat="1" applyFont="1" applyBorder="1" applyAlignment="1">
      <alignment horizontal="center" vertical="center"/>
    </xf>
    <xf numFmtId="3" fontId="4" fillId="0" borderId="12" xfId="0" applyNumberFormat="1" applyFont="1" applyBorder="1" applyAlignment="1">
      <alignment horizontal="right" vertical="center"/>
    </xf>
    <xf numFmtId="0" fontId="3" fillId="0" borderId="13" xfId="0" applyFont="1" applyBorder="1" applyAlignment="1">
      <alignment horizontal="left" vertical="center"/>
    </xf>
    <xf numFmtId="3" fontId="3" fillId="0" borderId="15" xfId="0" applyNumberFormat="1" applyFont="1" applyBorder="1" applyAlignment="1">
      <alignment horizontal="right" vertical="center"/>
    </xf>
    <xf numFmtId="168" fontId="3" fillId="0" borderId="15" xfId="0" applyNumberFormat="1" applyFont="1" applyBorder="1" applyAlignment="1">
      <alignment horizontal="center" vertical="center"/>
    </xf>
    <xf numFmtId="3" fontId="3" fillId="0" borderId="12" xfId="0" applyNumberFormat="1" applyFont="1" applyBorder="1" applyAlignment="1">
      <alignment horizontal="right" vertical="center"/>
    </xf>
    <xf numFmtId="1" fontId="2" fillId="2" borderId="10"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167" fontId="2" fillId="2" borderId="9" xfId="0" applyNumberFormat="1" applyFont="1" applyFill="1" applyBorder="1" applyAlignment="1">
      <alignment horizontal="center" vertical="center"/>
    </xf>
    <xf numFmtId="167" fontId="2" fillId="2" borderId="10"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3" borderId="0" xfId="0" applyFont="1" applyFill="1" applyAlignment="1">
      <alignment horizontal="left" vertical="center" wrapText="1"/>
    </xf>
    <xf numFmtId="0" fontId="4" fillId="3" borderId="0" xfId="0" quotePrefix="1" applyFont="1" applyFill="1" applyAlignment="1">
      <alignment horizontal="left"/>
    </xf>
    <xf numFmtId="0" fontId="4" fillId="3" borderId="0" xfId="0" applyFont="1" applyFill="1" applyAlignment="1">
      <alignment horizontal="left"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4" fillId="3" borderId="3"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3" borderId="0" xfId="0" applyFont="1" applyFill="1" applyBorder="1" applyAlignment="1">
      <alignment horizontal="left" vertical="center" wrapText="1"/>
    </xf>
    <xf numFmtId="0" fontId="4" fillId="2" borderId="2" xfId="0" applyFont="1" applyFill="1" applyBorder="1" applyAlignment="1">
      <alignment vertical="center"/>
    </xf>
    <xf numFmtId="0" fontId="4" fillId="2" borderId="7" xfId="0" applyFont="1" applyFill="1" applyBorder="1" applyAlignment="1">
      <alignment vertical="center"/>
    </xf>
    <xf numFmtId="0" fontId="8" fillId="0" borderId="3" xfId="0" applyFont="1" applyBorder="1" applyAlignment="1">
      <alignment horizontal="left" wrapText="1"/>
    </xf>
    <xf numFmtId="0" fontId="4" fillId="3" borderId="0" xfId="0" applyFont="1" applyFill="1" applyAlignment="1">
      <alignment horizontal="left" wrapText="1"/>
    </xf>
    <xf numFmtId="0" fontId="4" fillId="0" borderId="0" xfId="0" applyFont="1" applyAlignment="1">
      <alignment horizontal="center" wrapText="1"/>
    </xf>
    <xf numFmtId="0" fontId="8" fillId="3" borderId="0" xfId="0" applyFont="1" applyFill="1" applyAlignment="1">
      <alignment horizontal="left" wrapText="1"/>
    </xf>
    <xf numFmtId="0" fontId="4" fillId="0" borderId="3" xfId="0" applyFont="1" applyBorder="1" applyAlignment="1">
      <alignment horizontal="lef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wrapText="1"/>
    </xf>
    <xf numFmtId="0" fontId="4" fillId="0" borderId="0" xfId="0" applyFont="1" applyBorder="1" applyAlignment="1">
      <alignment vertical="center" wrapText="1"/>
    </xf>
    <xf numFmtId="0" fontId="3" fillId="0" borderId="15" xfId="0" applyFont="1" applyBorder="1" applyAlignment="1">
      <alignment horizontal="center" vertical="center" wrapText="1"/>
    </xf>
    <xf numFmtId="0" fontId="4" fillId="0" borderId="3" xfId="0" applyFont="1" applyBorder="1" applyAlignment="1">
      <alignment horizontal="left" vertical="center"/>
    </xf>
    <xf numFmtId="0" fontId="4" fillId="0" borderId="0" xfId="0" applyFont="1" applyAlignment="1">
      <alignment horizontal="left" vertical="center"/>
    </xf>
    <xf numFmtId="0" fontId="4" fillId="3" borderId="5" xfId="0" applyFont="1" applyFill="1" applyBorder="1" applyAlignment="1">
      <alignment vertical="center"/>
    </xf>
    <xf numFmtId="0" fontId="4" fillId="3" borderId="0" xfId="0" applyFont="1" applyFill="1" applyAlignment="1">
      <alignment vertical="center"/>
    </xf>
    <xf numFmtId="0" fontId="4" fillId="3" borderId="13" xfId="0" applyFont="1" applyFill="1" applyBorder="1" applyAlignment="1">
      <alignment vertical="center"/>
    </xf>
    <xf numFmtId="0" fontId="4" fillId="3" borderId="15"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8" fillId="2" borderId="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4" fillId="3" borderId="7" xfId="0" applyFont="1" applyFill="1" applyBorder="1" applyAlignment="1">
      <alignment vertical="center"/>
    </xf>
    <xf numFmtId="0" fontId="4" fillId="3" borderId="14" xfId="0" applyFont="1" applyFill="1" applyBorder="1" applyAlignment="1">
      <alignment vertical="center"/>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167" fontId="1" fillId="0" borderId="13" xfId="0" applyNumberFormat="1" applyFont="1" applyBorder="1" applyAlignment="1">
      <alignment horizontal="center" vertical="center"/>
    </xf>
    <xf numFmtId="167" fontId="1" fillId="0" borderId="15" xfId="0" applyNumberFormat="1" applyFont="1" applyBorder="1" applyAlignment="1">
      <alignment horizontal="center" vertical="center"/>
    </xf>
    <xf numFmtId="167" fontId="1" fillId="0" borderId="12"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3" borderId="0" xfId="0" applyFont="1" applyFill="1" applyAlignment="1">
      <alignment horizontal="left"/>
    </xf>
    <xf numFmtId="0" fontId="1" fillId="3" borderId="9"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3" borderId="1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3" xfId="0" applyFont="1" applyFill="1" applyBorder="1" applyAlignment="1">
      <alignment vertical="center"/>
    </xf>
    <xf numFmtId="0" fontId="4" fillId="3" borderId="0" xfId="0" applyFont="1" applyFill="1" applyBorder="1" applyAlignment="1">
      <alignment vertical="center"/>
    </xf>
    <xf numFmtId="0" fontId="2" fillId="3" borderId="0" xfId="0" applyFont="1" applyFill="1" applyBorder="1" applyAlignment="1">
      <alignment horizontal="center" vertical="center"/>
    </xf>
    <xf numFmtId="0" fontId="4" fillId="3" borderId="4" xfId="0" applyFont="1" applyFill="1" applyBorder="1" applyAlignment="1">
      <alignment vertical="center"/>
    </xf>
    <xf numFmtId="0" fontId="4" fillId="3" borderId="6" xfId="0" applyFont="1" applyFill="1" applyBorder="1" applyAlignment="1">
      <alignment vertical="center"/>
    </xf>
    <xf numFmtId="0" fontId="4" fillId="3" borderId="8" xfId="0" applyFont="1" applyFill="1" applyBorder="1" applyAlignment="1">
      <alignment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4" fillId="3" borderId="3" xfId="0" applyFont="1" applyFill="1" applyBorder="1" applyAlignment="1">
      <alignment horizontal="left" wrapText="1"/>
    </xf>
    <xf numFmtId="1" fontId="2" fillId="0" borderId="10" xfId="0" applyNumberFormat="1" applyFont="1" applyBorder="1" applyAlignment="1">
      <alignment horizontal="center" vertical="center" wrapText="1"/>
    </xf>
    <xf numFmtId="1" fontId="2" fillId="0" borderId="11"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167" fontId="2" fillId="2" borderId="6"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3" borderId="0" xfId="0" applyFont="1" applyFill="1" applyAlignment="1">
      <alignment horizontal="left" vertical="center" wrapText="1"/>
    </xf>
    <xf numFmtId="0" fontId="8" fillId="3" borderId="3" xfId="0" applyFont="1" applyFill="1" applyBorder="1" applyAlignment="1">
      <alignment horizontal="left" wrapText="1"/>
    </xf>
    <xf numFmtId="0" fontId="4" fillId="0" borderId="0" xfId="0" applyFont="1" applyBorder="1" applyAlignment="1">
      <alignment horizontal="left" wrapText="1"/>
    </xf>
    <xf numFmtId="0" fontId="4" fillId="0" borderId="2" xfId="0" applyFont="1" applyBorder="1" applyAlignment="1">
      <alignment horizontal="justify" vertical="center"/>
    </xf>
    <xf numFmtId="0" fontId="4" fillId="0" borderId="7" xfId="0" applyFont="1" applyBorder="1" applyAlignment="1">
      <alignment horizontal="justify" vertical="center"/>
    </xf>
    <xf numFmtId="0" fontId="2" fillId="0" borderId="3"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8" fillId="3" borderId="3" xfId="0" quotePrefix="1" applyFont="1" applyFill="1" applyBorder="1" applyAlignment="1">
      <alignment horizontal="left" vertical="center"/>
    </xf>
    <xf numFmtId="0" fontId="8" fillId="3" borderId="0" xfId="0" quotePrefix="1" applyFont="1" applyFill="1" applyAlignment="1">
      <alignment horizontal="left" vertical="center" wrapText="1"/>
    </xf>
    <xf numFmtId="0" fontId="8" fillId="3" borderId="0" xfId="0" quotePrefix="1" applyFont="1" applyFill="1" applyAlignment="1">
      <alignment horizontal="left"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 fillId="0" borderId="2" xfId="4" applyFont="1" applyBorder="1" applyAlignment="1">
      <alignment horizontal="center" vertical="center"/>
    </xf>
    <xf numFmtId="0" fontId="1" fillId="0" borderId="4" xfId="4" applyFont="1" applyBorder="1" applyAlignment="1">
      <alignment horizontal="center" vertical="center"/>
    </xf>
    <xf numFmtId="0" fontId="1" fillId="0" borderId="3" xfId="4" applyFont="1" applyBorder="1" applyAlignment="1">
      <alignment horizontal="center" vertical="center"/>
    </xf>
    <xf numFmtId="1" fontId="2" fillId="3" borderId="6"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1" fontId="2" fillId="3" borderId="5" xfId="0" applyNumberFormat="1"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0" fontId="3" fillId="3" borderId="2" xfId="5" applyFont="1" applyFill="1" applyBorder="1" applyAlignment="1">
      <alignment horizontal="center"/>
    </xf>
    <xf numFmtId="0" fontId="3" fillId="3" borderId="4" xfId="5" applyFont="1" applyFill="1" applyBorder="1" applyAlignment="1">
      <alignment horizontal="center"/>
    </xf>
    <xf numFmtId="0" fontId="3" fillId="3" borderId="3" xfId="5" applyFont="1" applyFill="1" applyBorder="1" applyAlignment="1">
      <alignment horizontal="center"/>
    </xf>
    <xf numFmtId="167" fontId="2" fillId="3" borderId="2" xfId="0" applyNumberFormat="1" applyFont="1" applyFill="1" applyBorder="1" applyAlignment="1">
      <alignment horizontal="center" vertical="center"/>
    </xf>
    <xf numFmtId="167" fontId="2" fillId="3" borderId="5" xfId="0" applyNumberFormat="1" applyFont="1" applyFill="1" applyBorder="1" applyAlignment="1">
      <alignment horizontal="center" vertical="center"/>
    </xf>
    <xf numFmtId="167" fontId="2" fillId="3" borderId="4" xfId="0" applyNumberFormat="1" applyFont="1" applyFill="1" applyBorder="1" applyAlignment="1">
      <alignment horizontal="center" vertical="center"/>
    </xf>
    <xf numFmtId="167" fontId="2" fillId="3" borderId="6"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1" fontId="2" fillId="3" borderId="5" xfId="0" applyNumberFormat="1" applyFont="1" applyFill="1" applyBorder="1" applyAlignment="1">
      <alignment horizontal="center" vertical="center"/>
    </xf>
    <xf numFmtId="167" fontId="2" fillId="2" borderId="5" xfId="0" applyNumberFormat="1" applyFont="1" applyFill="1" applyBorder="1" applyAlignment="1">
      <alignment horizontal="center" vertical="center"/>
    </xf>
    <xf numFmtId="167" fontId="2" fillId="2" borderId="6" xfId="0" applyNumberFormat="1" applyFont="1" applyFill="1" applyBorder="1" applyAlignment="1">
      <alignment horizontal="center" vertical="center"/>
    </xf>
    <xf numFmtId="167" fontId="2" fillId="2" borderId="2" xfId="0" applyNumberFormat="1" applyFont="1" applyFill="1" applyBorder="1" applyAlignment="1">
      <alignment horizontal="center" vertical="center"/>
    </xf>
    <xf numFmtId="167" fontId="2" fillId="2" borderId="7" xfId="0" applyNumberFormat="1" applyFont="1" applyFill="1" applyBorder="1" applyAlignment="1">
      <alignment horizontal="center" vertical="center"/>
    </xf>
    <xf numFmtId="167" fontId="2" fillId="2" borderId="4" xfId="0" applyNumberFormat="1" applyFont="1" applyFill="1" applyBorder="1" applyAlignment="1">
      <alignment horizontal="center" vertical="center"/>
    </xf>
    <xf numFmtId="167" fontId="2" fillId="2" borderId="8" xfId="0" applyNumberFormat="1" applyFont="1" applyFill="1" applyBorder="1" applyAlignment="1">
      <alignment horizontal="center" vertical="center"/>
    </xf>
    <xf numFmtId="167" fontId="2" fillId="2" borderId="3" xfId="0" applyNumberFormat="1" applyFont="1" applyFill="1" applyBorder="1" applyAlignment="1">
      <alignment horizontal="center" vertical="center"/>
    </xf>
    <xf numFmtId="167" fontId="2" fillId="2" borderId="14" xfId="0" applyNumberFormat="1" applyFont="1" applyFill="1" applyBorder="1" applyAlignment="1">
      <alignment horizontal="center" vertical="center"/>
    </xf>
    <xf numFmtId="167" fontId="2" fillId="2" borderId="0" xfId="0" applyNumberFormat="1" applyFont="1" applyFill="1" applyBorder="1" applyAlignment="1">
      <alignment horizontal="center" vertical="center"/>
    </xf>
    <xf numFmtId="0" fontId="11" fillId="3" borderId="0" xfId="0" applyFont="1" applyFill="1" applyBorder="1" applyAlignment="1">
      <alignment wrapText="1"/>
    </xf>
    <xf numFmtId="0" fontId="11" fillId="3" borderId="0" xfId="0" applyFont="1" applyFill="1" applyAlignment="1">
      <alignment wrapText="1"/>
    </xf>
    <xf numFmtId="0" fontId="8" fillId="3" borderId="0" xfId="0" applyFont="1" applyFill="1" applyAlignment="1">
      <alignment horizontal="left" vertical="center"/>
    </xf>
    <xf numFmtId="0" fontId="8" fillId="3" borderId="0" xfId="0" applyFont="1" applyFill="1" applyAlignment="1">
      <alignment horizontal="center"/>
    </xf>
    <xf numFmtId="0" fontId="1" fillId="3" borderId="4"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8" fillId="3" borderId="0" xfId="0" applyFont="1" applyFill="1" applyAlignment="1">
      <alignment horizontal="left"/>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9" xfId="0" applyFont="1" applyFill="1" applyBorder="1" applyAlignment="1">
      <alignment vertical="center" wrapText="1"/>
    </xf>
    <xf numFmtId="0" fontId="4" fillId="3" borderId="11"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 xfId="0" applyFont="1" applyFill="1" applyBorder="1" applyAlignment="1">
      <alignment vertical="center" wrapText="1"/>
    </xf>
    <xf numFmtId="0" fontId="15" fillId="3" borderId="3" xfId="0" applyFont="1" applyFill="1" applyBorder="1" applyAlignment="1">
      <alignment horizontal="left"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left" wrapText="1"/>
    </xf>
    <xf numFmtId="0" fontId="4" fillId="0" borderId="0" xfId="0" applyFont="1" applyAlignment="1">
      <alignment horizontal="left" vertical="center" wrapText="1"/>
    </xf>
    <xf numFmtId="0" fontId="7" fillId="3" borderId="0" xfId="0" applyFont="1" applyFill="1" applyAlignment="1">
      <alignment horizontal="left"/>
    </xf>
    <xf numFmtId="0" fontId="10" fillId="6" borderId="13" xfId="0" applyFont="1" applyFill="1" applyBorder="1" applyAlignment="1">
      <alignment horizontal="center"/>
    </xf>
    <xf numFmtId="0" fontId="10" fillId="6" borderId="15" xfId="0" applyFont="1" applyFill="1" applyBorder="1" applyAlignment="1">
      <alignment horizontal="center"/>
    </xf>
    <xf numFmtId="0" fontId="10" fillId="6" borderId="12" xfId="0" applyFont="1" applyFill="1" applyBorder="1" applyAlignment="1">
      <alignment horizontal="center"/>
    </xf>
    <xf numFmtId="0" fontId="10" fillId="6" borderId="33" xfId="0" applyFont="1" applyFill="1" applyBorder="1" applyAlignment="1">
      <alignment horizontal="center"/>
    </xf>
    <xf numFmtId="0" fontId="10" fillId="6" borderId="34" xfId="0" applyFont="1" applyFill="1" applyBorder="1" applyAlignment="1">
      <alignment horizontal="center"/>
    </xf>
    <xf numFmtId="0" fontId="10" fillId="6" borderId="35" xfId="0" applyFont="1" applyFill="1" applyBorder="1" applyAlignment="1">
      <alignment horizontal="center"/>
    </xf>
    <xf numFmtId="0" fontId="10" fillId="6" borderId="32" xfId="0" applyFont="1" applyFill="1" applyBorder="1" applyAlignment="1">
      <alignment horizont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31" xfId="0" applyFont="1" applyFill="1" applyBorder="1" applyAlignment="1">
      <alignment horizontal="center" vertical="center"/>
    </xf>
    <xf numFmtId="0" fontId="10" fillId="6" borderId="32" xfId="0" applyFont="1" applyFill="1" applyBorder="1" applyAlignment="1">
      <alignment horizontal="center" vertical="center"/>
    </xf>
    <xf numFmtId="0" fontId="8" fillId="3" borderId="0" xfId="0" applyFont="1" applyFill="1" applyAlignment="1">
      <alignment wrapText="1"/>
    </xf>
    <xf numFmtId="0" fontId="8" fillId="3" borderId="5" xfId="0" applyFont="1" applyFill="1" applyBorder="1" applyAlignment="1">
      <alignment wrapText="1"/>
    </xf>
    <xf numFmtId="0" fontId="7" fillId="3" borderId="7" xfId="0" applyFont="1" applyFill="1" applyBorder="1" applyAlignment="1">
      <alignment wrapText="1"/>
    </xf>
    <xf numFmtId="0" fontId="7" fillId="3" borderId="14" xfId="0" applyFont="1" applyFill="1" applyBorder="1" applyAlignment="1">
      <alignment wrapText="1"/>
    </xf>
    <xf numFmtId="0" fontId="7" fillId="3" borderId="9" xfId="3" applyFont="1" applyFill="1" applyBorder="1" applyAlignment="1">
      <alignment horizontal="center" vertical="center"/>
    </xf>
    <xf numFmtId="0" fontId="7" fillId="3" borderId="10" xfId="3" applyFont="1" applyFill="1" applyBorder="1" applyAlignment="1">
      <alignment horizontal="center" vertical="center"/>
    </xf>
    <xf numFmtId="0" fontId="23" fillId="3" borderId="14" xfId="0" applyFont="1" applyFill="1" applyBorder="1" applyAlignment="1">
      <alignment horizontal="center" wrapText="1"/>
    </xf>
    <xf numFmtId="0" fontId="23" fillId="3" borderId="0" xfId="0" applyFont="1" applyFill="1" applyAlignment="1">
      <alignment horizontal="center" wrapText="1"/>
    </xf>
    <xf numFmtId="0" fontId="23" fillId="3" borderId="43" xfId="0" applyFont="1" applyFill="1" applyBorder="1" applyAlignment="1">
      <alignment horizontal="left" wrapText="1"/>
    </xf>
    <xf numFmtId="0" fontId="7" fillId="3" borderId="0" xfId="0" applyFont="1" applyFill="1" applyAlignment="1">
      <alignment horizontal="left" wrapText="1"/>
    </xf>
    <xf numFmtId="0" fontId="3" fillId="3" borderId="0" xfId="0" applyFont="1" applyFill="1" applyAlignment="1">
      <alignment horizontal="left"/>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3" fontId="4" fillId="3" borderId="9" xfId="0" applyNumberFormat="1" applyFont="1" applyFill="1" applyBorder="1" applyAlignment="1">
      <alignment vertical="center" wrapText="1"/>
    </xf>
    <xf numFmtId="3" fontId="4" fillId="3" borderId="11" xfId="0" applyNumberFormat="1" applyFont="1" applyFill="1" applyBorder="1" applyAlignment="1">
      <alignment vertical="center" wrapText="1"/>
    </xf>
    <xf numFmtId="0" fontId="4" fillId="3" borderId="4"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0" xfId="0" applyFont="1" applyFill="1" applyBorder="1" applyAlignment="1">
      <alignment vertical="center" wrapText="1"/>
    </xf>
    <xf numFmtId="0" fontId="4" fillId="3" borderId="6" xfId="0" applyFont="1" applyFill="1" applyBorder="1" applyAlignment="1">
      <alignment horizontal="justify" vertical="center" wrapText="1"/>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167" fontId="7" fillId="3" borderId="0" xfId="0" applyNumberFormat="1" applyFont="1" applyFill="1" applyBorder="1" applyAlignment="1">
      <alignment horizontal="center" vertical="center"/>
    </xf>
  </cellXfs>
  <cellStyles count="23">
    <cellStyle name="Comma" xfId="22" xr:uid="{5339560B-547C-4652-810E-C78206B8E178}"/>
    <cellStyle name="Millares [0]" xfId="1" builtinId="6"/>
    <cellStyle name="Millares [0] 2" xfId="14" xr:uid="{A70A1670-E580-4731-9F66-B49D5AF2E1FB}"/>
    <cellStyle name="Millares 10 5" xfId="6" xr:uid="{EA8D6C66-AAEA-4858-A33A-CBCC30EEF9BF}"/>
    <cellStyle name="Millares 2" xfId="16" xr:uid="{290B5D00-18FA-41E5-8C8B-BFB5ABC0E696}"/>
    <cellStyle name="Millares 2 2" xfId="7" xr:uid="{709AD3FB-AC8B-4BA2-ACCC-A62704C5CA2B}"/>
    <cellStyle name="Millares 3" xfId="11" xr:uid="{993E16C9-1547-45C2-AAD0-E1DBE0E16393}"/>
    <cellStyle name="Millares 4" xfId="17" xr:uid="{1B5D0E78-78E0-4029-BCBB-271AF931ED47}"/>
    <cellStyle name="Moneda [0]" xfId="8" builtinId="7"/>
    <cellStyle name="Moneda [0] 2" xfId="9" xr:uid="{6B1E0C20-E670-4EDD-89FA-7267DF706085}"/>
    <cellStyle name="Normal" xfId="0" builtinId="0"/>
    <cellStyle name="Normal 10" xfId="4" xr:uid="{4B9BDF7A-5E70-4FA3-8E97-6FEA52E74F52}"/>
    <cellStyle name="Normal 10 2" xfId="20" xr:uid="{99037018-51C7-4954-B6EB-50482200B8BB}"/>
    <cellStyle name="Normal 2" xfId="10" xr:uid="{9BFCC79D-7062-4335-8226-09393BE233BB}"/>
    <cellStyle name="Normal 2 2" xfId="3" xr:uid="{224840E7-408B-410F-BCB9-27DC9D3C945D}"/>
    <cellStyle name="Normal 2 2 2" xfId="12" xr:uid="{E7E6B70C-E068-4DC5-BB5B-DBD185DAEE79}"/>
    <cellStyle name="Normal 21" xfId="18" xr:uid="{7CAF0F92-8356-46C2-A67D-3274903BA1F5}"/>
    <cellStyle name="Normal 3" xfId="5" xr:uid="{29C7B6B0-652E-489A-81F0-CAC2C163D6A3}"/>
    <cellStyle name="Normal 4" xfId="13" xr:uid="{1DE040F4-9858-49F1-AC80-80101D5DDF12}"/>
    <cellStyle name="Normal 5" xfId="15" xr:uid="{71232775-5A32-4EE6-91A4-578B141A61E5}"/>
    <cellStyle name="Percent" xfId="21" xr:uid="{0018C57F-A874-4CAF-8B3C-F61048B59469}"/>
    <cellStyle name="Porcentaje" xfId="2" builtinId="5"/>
    <cellStyle name="Porcentual 2 4" xfId="19" xr:uid="{9F64284D-7B1F-42B4-B8A6-77C4AA0F4E3B}"/>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externalLink" Target="externalLinks/externalLink2.xml"/><Relationship Id="rId112" Type="http://schemas.openxmlformats.org/officeDocument/2006/relationships/externalLink" Target="externalLinks/externalLink25.xml"/><Relationship Id="rId16" Type="http://schemas.openxmlformats.org/officeDocument/2006/relationships/worksheet" Target="worksheets/sheet16.xml"/><Relationship Id="rId107" Type="http://schemas.openxmlformats.org/officeDocument/2006/relationships/externalLink" Target="externalLinks/externalLink20.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externalLink" Target="externalLinks/externalLink15.xml"/><Relationship Id="rId110" Type="http://schemas.openxmlformats.org/officeDocument/2006/relationships/externalLink" Target="externalLinks/externalLink23.xml"/><Relationship Id="rId115"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externalLink" Target="externalLinks/externalLink3.xml"/><Relationship Id="rId95" Type="http://schemas.openxmlformats.org/officeDocument/2006/relationships/externalLink" Target="externalLinks/externalLink8.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externalLink" Target="externalLinks/externalLink13.xml"/><Relationship Id="rId105" Type="http://schemas.openxmlformats.org/officeDocument/2006/relationships/externalLink" Target="externalLinks/externalLink18.xml"/><Relationship Id="rId113" Type="http://schemas.openxmlformats.org/officeDocument/2006/relationships/externalLink" Target="externalLinks/externalLink26.xml"/><Relationship Id="rId11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externalLink" Target="externalLinks/externalLink6.xml"/><Relationship Id="rId98" Type="http://schemas.openxmlformats.org/officeDocument/2006/relationships/externalLink" Target="externalLinks/externalLink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externalLink" Target="externalLinks/externalLink16.xml"/><Relationship Id="rId108" Type="http://schemas.openxmlformats.org/officeDocument/2006/relationships/externalLink" Target="externalLinks/externalLink21.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externalLink" Target="externalLinks/externalLink1.xml"/><Relationship Id="rId91" Type="http://schemas.openxmlformats.org/officeDocument/2006/relationships/externalLink" Target="externalLinks/externalLink4.xml"/><Relationship Id="rId96" Type="http://schemas.openxmlformats.org/officeDocument/2006/relationships/externalLink" Target="externalLinks/externalLink9.xml"/><Relationship Id="rId111"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19.xml"/><Relationship Id="rId114" Type="http://schemas.openxmlformats.org/officeDocument/2006/relationships/theme" Target="theme/theme1.xml"/><Relationship Id="rId119"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7.xml"/><Relationship Id="rId99" Type="http://schemas.openxmlformats.org/officeDocument/2006/relationships/externalLink" Target="externalLinks/externalLink12.xml"/><Relationship Id="rId10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22.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0.xml"/><Relationship Id="rId104" Type="http://schemas.openxmlformats.org/officeDocument/2006/relationships/externalLink" Target="externalLinks/externalLink17.xml"/><Relationship Id="rId120"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5.xml"/><Relationship Id="rId2" Type="http://schemas.openxmlformats.org/officeDocument/2006/relationships/worksheet" Target="worksheets/sheet2.xml"/><Relationship Id="rId29" Type="http://schemas.openxmlformats.org/officeDocument/2006/relationships/worksheet" Target="worksheets/sheet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KSORA/Estudios/Documents%20and%20Settings/wmullins/Escritorio/In%20documentum/AV%20AMCHAM%2028.8.07/_Datos%20financieros%20wm%20&amp;%20am%2027.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03/Will%20M/Documents%20and%20Settings/wmullins/Escritorio/Datos%20WM/Mercados%2022.8.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nf%20Darios%20Stock%20Inv/Inf%20Stock%20diario%2029-dic-06%20V-Final%20informe%20activos%20corregido%20b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Barra/NUEVOS-2/NUEVOS-2/SUBDIREC/Complejidad/FormulariosChile-F22/EstChile(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nf%20Darios%20Stock%20Inv/Julio-06/InformesInversionesdiarias/2005/InvPesos/InvPesos13-06-06%20vC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ag/EAG2002/NWCtables/NWCTables07May/D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72.20.11.35/2003/C/Projections/Function%20Table%20Aggregates_%20Bridgetables/2012%20January/P354_P364%20BASE%20TO%20BASE_final_adjtab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cursos%20Humanos%20SP/Nuevo%20Trato/Ind.Real%20Rem.S.P&#250;b.Base90-1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03/Horacio%20Herrera/Base%20Datos/Base%20Internacional.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0.11.35/2003/C/Annual_Report/2015_01/Tables/Supp_Tables/BudgetData&amp;Projection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icol/OneDrive/Documentos/Dipres/Coordinaci&#243;n%20macro/IFP/4T/articles-210554_version_Excel_tercer_trimest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sheetData sheetId="3"/>
      <sheetData sheetId="4"/>
      <sheetData sheetId="5"/>
      <sheetData sheetId="6"/>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FD7C1-8611-40D5-AAA8-88DEBC7390D1}">
  <dimension ref="A1:C17"/>
  <sheetViews>
    <sheetView workbookViewId="0">
      <selection activeCell="H24" sqref="G24:H24"/>
    </sheetView>
  </sheetViews>
  <sheetFormatPr baseColWidth="10" defaultColWidth="11.453125" defaultRowHeight="13" x14ac:dyDescent="0.3"/>
  <cols>
    <col min="1" max="1" width="34.1796875" style="17" bestFit="1" customWidth="1"/>
    <col min="2" max="16384" width="11.453125" style="17"/>
  </cols>
  <sheetData>
    <row r="1" spans="1:3" x14ac:dyDescent="0.3">
      <c r="A1" s="16" t="s">
        <v>0</v>
      </c>
    </row>
    <row r="2" spans="1:3" x14ac:dyDescent="0.3">
      <c r="A2" s="16" t="s">
        <v>592</v>
      </c>
    </row>
    <row r="4" spans="1:3" ht="15" customHeight="1" x14ac:dyDescent="0.3">
      <c r="A4" s="386"/>
      <c r="B4" s="589" t="s">
        <v>634</v>
      </c>
      <c r="C4" s="629" t="s">
        <v>635</v>
      </c>
    </row>
    <row r="5" spans="1:3" x14ac:dyDescent="0.3">
      <c r="A5" s="20" t="s">
        <v>1</v>
      </c>
      <c r="B5" s="1078">
        <v>11.886800370308048</v>
      </c>
      <c r="C5" s="1078">
        <v>11.668224701614278</v>
      </c>
    </row>
    <row r="6" spans="1:3" x14ac:dyDescent="0.3">
      <c r="A6" s="21" t="s">
        <v>2</v>
      </c>
      <c r="B6" s="1079"/>
      <c r="C6" s="1079"/>
    </row>
    <row r="7" spans="1:3" x14ac:dyDescent="0.3">
      <c r="A7" s="20" t="s">
        <v>3</v>
      </c>
      <c r="B7" s="1079">
        <v>21.417742738449029</v>
      </c>
      <c r="C7" s="1079">
        <v>21.583692572935846</v>
      </c>
    </row>
    <row r="8" spans="1:3" x14ac:dyDescent="0.3">
      <c r="A8" s="21" t="s">
        <v>2</v>
      </c>
      <c r="B8" s="1079"/>
      <c r="C8" s="1079"/>
    </row>
    <row r="9" spans="1:3" ht="13" customHeight="1" x14ac:dyDescent="0.3">
      <c r="A9" s="20" t="s">
        <v>317</v>
      </c>
      <c r="B9" s="1079">
        <v>4.5245683825913652</v>
      </c>
      <c r="C9" s="1079">
        <v>4.5245683825913652</v>
      </c>
    </row>
    <row r="10" spans="1:3" x14ac:dyDescent="0.3">
      <c r="A10" s="21" t="s">
        <v>318</v>
      </c>
      <c r="B10" s="1079"/>
      <c r="C10" s="1079"/>
    </row>
    <row r="11" spans="1:3" x14ac:dyDescent="0.3">
      <c r="A11" s="20" t="s">
        <v>319</v>
      </c>
      <c r="B11" s="1076">
        <v>759.0658200169396</v>
      </c>
      <c r="C11" s="1076">
        <v>759.0658200169396</v>
      </c>
    </row>
    <row r="12" spans="1:3" x14ac:dyDescent="0.3">
      <c r="A12" s="21" t="s">
        <v>320</v>
      </c>
      <c r="B12" s="1076"/>
      <c r="C12" s="1076"/>
    </row>
    <row r="13" spans="1:3" x14ac:dyDescent="0.3">
      <c r="A13" s="20" t="s">
        <v>321</v>
      </c>
      <c r="B13" s="1076">
        <v>422.52825625963919</v>
      </c>
      <c r="C13" s="1076">
        <v>422.50949999999995</v>
      </c>
    </row>
    <row r="14" spans="1:3" x14ac:dyDescent="0.3">
      <c r="A14" s="21" t="s">
        <v>322</v>
      </c>
      <c r="B14" s="1076"/>
      <c r="C14" s="1076"/>
    </row>
    <row r="15" spans="1:3" x14ac:dyDescent="0.3">
      <c r="A15" s="1" t="s">
        <v>713</v>
      </c>
      <c r="B15" s="1076">
        <v>67.963333333333324</v>
      </c>
      <c r="C15" s="1076">
        <v>67.963333333333324</v>
      </c>
    </row>
    <row r="16" spans="1:3" x14ac:dyDescent="0.3">
      <c r="A16" s="587" t="s">
        <v>714</v>
      </c>
      <c r="B16" s="1077"/>
      <c r="C16" s="1077"/>
    </row>
    <row r="17" spans="1:3" x14ac:dyDescent="0.3">
      <c r="A17" s="17" t="s">
        <v>4</v>
      </c>
      <c r="B17" s="592"/>
      <c r="C17" s="593"/>
    </row>
  </sheetData>
  <mergeCells count="12">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AAB8-193A-48DF-89A8-4AD334728E84}">
  <dimension ref="A1:F34"/>
  <sheetViews>
    <sheetView showGridLines="0" workbookViewId="0">
      <selection activeCell="D21" sqref="D21:D22"/>
    </sheetView>
  </sheetViews>
  <sheetFormatPr baseColWidth="10" defaultColWidth="10.453125" defaultRowHeight="13" x14ac:dyDescent="0.3"/>
  <cols>
    <col min="1" max="1" width="48.453125" style="4" customWidth="1"/>
    <col min="2" max="16384" width="10.453125" style="4"/>
  </cols>
  <sheetData>
    <row r="1" spans="1:6" x14ac:dyDescent="0.3">
      <c r="A1" s="166" t="s">
        <v>73</v>
      </c>
    </row>
    <row r="2" spans="1:6" x14ac:dyDescent="0.3">
      <c r="A2" s="166" t="s">
        <v>611</v>
      </c>
      <c r="F2" s="434"/>
    </row>
    <row r="3" spans="1:6" x14ac:dyDescent="0.3">
      <c r="A3" s="4" t="s">
        <v>39</v>
      </c>
    </row>
    <row r="5" spans="1:6" x14ac:dyDescent="0.3">
      <c r="A5" s="1102"/>
      <c r="B5" s="261" t="s">
        <v>40</v>
      </c>
      <c r="C5" s="261" t="s">
        <v>41</v>
      </c>
      <c r="D5" s="261" t="s">
        <v>42</v>
      </c>
      <c r="E5" s="545" t="s">
        <v>43</v>
      </c>
    </row>
    <row r="6" spans="1:6" x14ac:dyDescent="0.3">
      <c r="A6" s="1103"/>
      <c r="B6" s="167" t="s">
        <v>44</v>
      </c>
      <c r="C6" s="167" t="s">
        <v>44</v>
      </c>
      <c r="D6" s="167" t="s">
        <v>44</v>
      </c>
      <c r="E6" s="176" t="s">
        <v>44</v>
      </c>
    </row>
    <row r="7" spans="1:6" x14ac:dyDescent="0.3">
      <c r="A7" s="1" t="s">
        <v>8</v>
      </c>
      <c r="B7" s="374">
        <v>12.797194386958054</v>
      </c>
      <c r="C7" s="374">
        <v>45.970749637782205</v>
      </c>
      <c r="D7" s="374">
        <v>36.464702713787545</v>
      </c>
      <c r="E7" s="375">
        <v>47.519467429693492</v>
      </c>
    </row>
    <row r="8" spans="1:6" x14ac:dyDescent="0.3">
      <c r="A8" s="271" t="s">
        <v>64</v>
      </c>
      <c r="B8" s="376">
        <v>7.9022972145755404</v>
      </c>
      <c r="C8" s="376">
        <v>5.7376898676591139</v>
      </c>
      <c r="D8" s="376">
        <v>2.4715490532456386</v>
      </c>
      <c r="E8" s="377">
        <v>4.2917003868770962</v>
      </c>
    </row>
    <row r="9" spans="1:6" x14ac:dyDescent="0.3">
      <c r="A9" s="271" t="s">
        <v>65</v>
      </c>
      <c r="B9" s="376">
        <v>12.149038586816317</v>
      </c>
      <c r="C9" s="376">
        <v>11.171609585009179</v>
      </c>
      <c r="D9" s="376">
        <v>3.6134191919563676</v>
      </c>
      <c r="E9" s="377">
        <v>-3.273920435000349</v>
      </c>
    </row>
    <row r="10" spans="1:6" x14ac:dyDescent="0.3">
      <c r="A10" s="271" t="s">
        <v>66</v>
      </c>
      <c r="B10" s="376">
        <v>-1.7558292470189087</v>
      </c>
      <c r="C10" s="376">
        <v>-13.26946078594159</v>
      </c>
      <c r="D10" s="376">
        <v>-4.0758924989405045</v>
      </c>
      <c r="E10" s="377">
        <v>207.84988966997878</v>
      </c>
    </row>
    <row r="11" spans="1:6" x14ac:dyDescent="0.3">
      <c r="A11" s="271" t="s">
        <v>67</v>
      </c>
      <c r="B11" s="376">
        <v>30.774477446550293</v>
      </c>
      <c r="C11" s="376">
        <v>93.411257754284946</v>
      </c>
      <c r="D11" s="376">
        <v>69.388284123182189</v>
      </c>
      <c r="E11" s="377">
        <v>95.418736260522991</v>
      </c>
    </row>
    <row r="12" spans="1:6" ht="14.5" x14ac:dyDescent="0.3">
      <c r="A12" s="271" t="s">
        <v>68</v>
      </c>
      <c r="B12" s="376">
        <v>-6.381007224941456</v>
      </c>
      <c r="C12" s="376">
        <v>5.2435974484358923</v>
      </c>
      <c r="D12" s="376">
        <v>-4.2417552310124478</v>
      </c>
      <c r="E12" s="377">
        <v>8.1250993351544452</v>
      </c>
    </row>
    <row r="13" spans="1:6" x14ac:dyDescent="0.3">
      <c r="A13" s="271" t="s">
        <v>69</v>
      </c>
      <c r="B13" s="376">
        <v>-6.2401919912817192</v>
      </c>
      <c r="C13" s="376">
        <v>32.536773955380568</v>
      </c>
      <c r="D13" s="376">
        <v>50.525912074747453</v>
      </c>
      <c r="E13" s="377">
        <v>30.570590091448395</v>
      </c>
    </row>
    <row r="14" spans="1:6" x14ac:dyDescent="0.3">
      <c r="A14" s="1" t="s">
        <v>18</v>
      </c>
      <c r="B14" s="374">
        <v>9.1533178555038575</v>
      </c>
      <c r="C14" s="374">
        <v>11.306025171438321</v>
      </c>
      <c r="D14" s="374">
        <v>20.016477853364904</v>
      </c>
      <c r="E14" s="375">
        <v>7.6105179314236437</v>
      </c>
    </row>
    <row r="15" spans="1:6" x14ac:dyDescent="0.3">
      <c r="A15" s="271" t="s">
        <v>70</v>
      </c>
      <c r="B15" s="376">
        <v>5.6539278812564646</v>
      </c>
      <c r="C15" s="376">
        <v>15.890088977312985</v>
      </c>
      <c r="D15" s="376">
        <v>27.129161203696697</v>
      </c>
      <c r="E15" s="377">
        <v>9.9014866780500626</v>
      </c>
    </row>
    <row r="16" spans="1:6" x14ac:dyDescent="0.3">
      <c r="A16" s="271" t="s">
        <v>71</v>
      </c>
      <c r="B16" s="376">
        <v>12.804254768366633</v>
      </c>
      <c r="C16" s="376">
        <v>6.7046871164107245</v>
      </c>
      <c r="D16" s="376">
        <v>12.755946811504487</v>
      </c>
      <c r="E16" s="377">
        <v>4.6903257542788737</v>
      </c>
    </row>
    <row r="17" spans="1:6" x14ac:dyDescent="0.3">
      <c r="A17" s="2" t="s">
        <v>72</v>
      </c>
      <c r="B17" s="610">
        <v>12.44375181458679</v>
      </c>
      <c r="C17" s="610">
        <v>41.486914927038328</v>
      </c>
      <c r="D17" s="610">
        <v>34.942466757263617</v>
      </c>
      <c r="E17" s="611">
        <v>40.55438875779646</v>
      </c>
    </row>
    <row r="18" spans="1:6" x14ac:dyDescent="0.3">
      <c r="A18" s="378" t="s">
        <v>730</v>
      </c>
      <c r="B18" s="378"/>
      <c r="C18" s="379"/>
      <c r="D18" s="379"/>
      <c r="E18" s="379"/>
    </row>
    <row r="19" spans="1:6" x14ac:dyDescent="0.3">
      <c r="A19" s="193" t="s">
        <v>21</v>
      </c>
      <c r="B19" s="3"/>
      <c r="C19" s="3"/>
      <c r="D19" s="3"/>
      <c r="E19" s="3"/>
    </row>
    <row r="23" spans="1:6" x14ac:dyDescent="0.3">
      <c r="B23" s="526"/>
      <c r="C23" s="526"/>
      <c r="D23" s="526"/>
      <c r="E23" s="526"/>
      <c r="F23" s="526"/>
    </row>
    <row r="24" spans="1:6" x14ac:dyDescent="0.3">
      <c r="B24" s="526"/>
      <c r="C24" s="526"/>
      <c r="D24" s="526"/>
      <c r="E24" s="526"/>
      <c r="F24" s="526"/>
    </row>
    <row r="25" spans="1:6" x14ac:dyDescent="0.3">
      <c r="B25" s="526"/>
      <c r="C25" s="526"/>
      <c r="D25" s="526"/>
      <c r="E25" s="526"/>
      <c r="F25" s="526"/>
    </row>
    <row r="26" spans="1:6" x14ac:dyDescent="0.3">
      <c r="B26" s="526"/>
      <c r="C26" s="526"/>
      <c r="D26" s="526"/>
      <c r="E26" s="526"/>
      <c r="F26" s="526"/>
    </row>
    <row r="27" spans="1:6" x14ac:dyDescent="0.3">
      <c r="B27" s="526"/>
      <c r="C27" s="526"/>
      <c r="D27" s="526"/>
      <c r="E27" s="526"/>
      <c r="F27" s="526"/>
    </row>
    <row r="28" spans="1:6" x14ac:dyDescent="0.3">
      <c r="B28" s="526"/>
      <c r="C28" s="526"/>
      <c r="D28" s="526"/>
      <c r="E28" s="526"/>
      <c r="F28" s="526"/>
    </row>
    <row r="29" spans="1:6" x14ac:dyDescent="0.3">
      <c r="B29" s="526"/>
      <c r="C29" s="526"/>
      <c r="D29" s="526"/>
      <c r="E29" s="526"/>
      <c r="F29" s="526"/>
    </row>
    <row r="30" spans="1:6" x14ac:dyDescent="0.3">
      <c r="B30" s="526"/>
      <c r="C30" s="526"/>
      <c r="D30" s="526"/>
      <c r="E30" s="526"/>
      <c r="F30" s="526"/>
    </row>
    <row r="31" spans="1:6" x14ac:dyDescent="0.3">
      <c r="B31" s="526"/>
      <c r="C31" s="526"/>
      <c r="D31" s="526"/>
      <c r="E31" s="526"/>
      <c r="F31" s="526"/>
    </row>
    <row r="32" spans="1:6" x14ac:dyDescent="0.3">
      <c r="B32" s="526"/>
      <c r="C32" s="526"/>
      <c r="D32" s="526"/>
      <c r="E32" s="526"/>
      <c r="F32" s="526"/>
    </row>
    <row r="33" spans="2:6" x14ac:dyDescent="0.3">
      <c r="B33" s="526"/>
      <c r="C33" s="526"/>
      <c r="D33" s="526"/>
      <c r="E33" s="526"/>
      <c r="F33" s="526"/>
    </row>
    <row r="34" spans="2:6" x14ac:dyDescent="0.3">
      <c r="B34" s="526"/>
      <c r="C34" s="526"/>
      <c r="D34" s="526"/>
      <c r="E34" s="526"/>
      <c r="F34" s="526"/>
    </row>
  </sheetData>
  <mergeCells count="1">
    <mergeCell ref="A5:A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0F2D1-35F4-4E8D-9BF3-C552EB36A922}">
  <dimension ref="A1:K33"/>
  <sheetViews>
    <sheetView showGridLines="0" topLeftCell="A4" workbookViewId="0">
      <selection activeCell="J13" sqref="J13"/>
    </sheetView>
  </sheetViews>
  <sheetFormatPr baseColWidth="10" defaultColWidth="10.453125" defaultRowHeight="13" x14ac:dyDescent="0.3"/>
  <cols>
    <col min="1" max="1" width="46.453125" style="4" customWidth="1"/>
    <col min="2" max="2" width="10.453125" style="4"/>
    <col min="3" max="3" width="11" style="4" customWidth="1"/>
    <col min="4" max="4" width="10.453125" style="4"/>
    <col min="5" max="5" width="11.453125" style="4" customWidth="1"/>
    <col min="6" max="6" width="15.453125" style="4" customWidth="1"/>
    <col min="7" max="16384" width="10.453125" style="4"/>
  </cols>
  <sheetData>
    <row r="1" spans="1:11" x14ac:dyDescent="0.3">
      <c r="A1" s="166" t="s">
        <v>74</v>
      </c>
    </row>
    <row r="2" spans="1:11" x14ac:dyDescent="0.3">
      <c r="A2" s="166" t="s">
        <v>607</v>
      </c>
      <c r="B2" s="434"/>
      <c r="G2" s="434"/>
    </row>
    <row r="3" spans="1:11" x14ac:dyDescent="0.3">
      <c r="A3" s="4" t="s">
        <v>747</v>
      </c>
      <c r="G3" s="582"/>
    </row>
    <row r="4" spans="1:11" x14ac:dyDescent="0.3">
      <c r="C4" s="434"/>
    </row>
    <row r="5" spans="1:11" ht="43.25" customHeight="1" x14ac:dyDescent="0.3">
      <c r="A5" s="1102"/>
      <c r="B5" s="261">
        <v>2020</v>
      </c>
      <c r="C5" s="190" t="s">
        <v>741</v>
      </c>
      <c r="D5" s="190" t="s">
        <v>598</v>
      </c>
      <c r="E5" s="190" t="s">
        <v>593</v>
      </c>
      <c r="F5" s="190" t="s">
        <v>606</v>
      </c>
    </row>
    <row r="6" spans="1:11" ht="19.25" customHeight="1" x14ac:dyDescent="0.3">
      <c r="A6" s="1103"/>
      <c r="B6" s="167" t="s">
        <v>62</v>
      </c>
      <c r="C6" s="167" t="s">
        <v>62</v>
      </c>
      <c r="D6" s="167" t="s">
        <v>62</v>
      </c>
      <c r="E6" s="167" t="s">
        <v>63</v>
      </c>
      <c r="F6" s="167" t="s">
        <v>62</v>
      </c>
    </row>
    <row r="7" spans="1:11" x14ac:dyDescent="0.3">
      <c r="A7" s="1" t="s">
        <v>8</v>
      </c>
      <c r="B7" s="365">
        <v>50116463.328739107</v>
      </c>
      <c r="C7" s="365">
        <v>47058640.172359996</v>
      </c>
      <c r="D7" s="365">
        <v>68394886.588699996</v>
      </c>
      <c r="E7" s="374">
        <v>36.471893756874891</v>
      </c>
      <c r="F7" s="365">
        <v>21336246.416340001</v>
      </c>
      <c r="G7" s="80"/>
      <c r="H7" s="80"/>
      <c r="K7" s="46"/>
    </row>
    <row r="8" spans="1:11" x14ac:dyDescent="0.3">
      <c r="A8" s="271" t="s">
        <v>64</v>
      </c>
      <c r="B8" s="368">
        <v>11096393.796813317</v>
      </c>
      <c r="C8" s="368">
        <v>10431623.725099999</v>
      </c>
      <c r="D8" s="368">
        <v>11659532.01189</v>
      </c>
      <c r="E8" s="376">
        <v>5.0749660239924594</v>
      </c>
      <c r="F8" s="368">
        <v>1227908.2867900003</v>
      </c>
      <c r="G8" s="80"/>
      <c r="H8" s="80"/>
    </row>
    <row r="9" spans="1:11" x14ac:dyDescent="0.3">
      <c r="A9" s="271" t="s">
        <v>65</v>
      </c>
      <c r="B9" s="368">
        <v>4567499.089947585</v>
      </c>
      <c r="C9" s="368">
        <v>4083680.9874999998</v>
      </c>
      <c r="D9" s="368">
        <v>4785411.1086299997</v>
      </c>
      <c r="E9" s="376">
        <v>4.7709263732971152</v>
      </c>
      <c r="F9" s="368">
        <v>701730.12112999987</v>
      </c>
      <c r="G9" s="80"/>
      <c r="H9" s="80"/>
    </row>
    <row r="10" spans="1:11" x14ac:dyDescent="0.3">
      <c r="A10" s="271" t="s">
        <v>66</v>
      </c>
      <c r="B10" s="368">
        <v>1989057.3355333791</v>
      </c>
      <c r="C10" s="368">
        <v>2026091.5630999999</v>
      </c>
      <c r="D10" s="368">
        <v>2033159.1711799998</v>
      </c>
      <c r="E10" s="376">
        <v>2.2172229457022894</v>
      </c>
      <c r="F10" s="368">
        <v>7067.6080799999181</v>
      </c>
      <c r="G10" s="80"/>
      <c r="H10" s="80"/>
    </row>
    <row r="11" spans="1:11" x14ac:dyDescent="0.3">
      <c r="A11" s="271" t="s">
        <v>67</v>
      </c>
      <c r="B11" s="368">
        <v>23111729.403260723</v>
      </c>
      <c r="C11" s="368">
        <v>22572242.102499999</v>
      </c>
      <c r="D11" s="368">
        <v>40464811.230319999</v>
      </c>
      <c r="E11" s="376">
        <v>75.083441503996738</v>
      </c>
      <c r="F11" s="368">
        <v>17892569.12782</v>
      </c>
      <c r="G11" s="80"/>
      <c r="H11" s="80"/>
    </row>
    <row r="12" spans="1:11" ht="14.5" x14ac:dyDescent="0.3">
      <c r="A12" s="271" t="s">
        <v>68</v>
      </c>
      <c r="B12" s="368">
        <v>9231630.7990508992</v>
      </c>
      <c r="C12" s="368">
        <v>7939713.0024600001</v>
      </c>
      <c r="D12" s="368">
        <v>9298744.38607</v>
      </c>
      <c r="E12" s="376">
        <v>0.72699600406464526</v>
      </c>
      <c r="F12" s="368">
        <v>1359031.3836099999</v>
      </c>
      <c r="G12" s="80"/>
      <c r="H12" s="80"/>
      <c r="I12" s="30"/>
      <c r="J12" s="43"/>
    </row>
    <row r="13" spans="1:11" x14ac:dyDescent="0.3">
      <c r="A13" s="271" t="s">
        <v>69</v>
      </c>
      <c r="B13" s="368">
        <v>120152.90413320108</v>
      </c>
      <c r="C13" s="368">
        <v>5288.7916999999998</v>
      </c>
      <c r="D13" s="368">
        <v>153228.68060999998</v>
      </c>
      <c r="E13" s="376">
        <v>27.528070765673064</v>
      </c>
      <c r="F13" s="368">
        <v>147939.88890999998</v>
      </c>
      <c r="G13" s="80"/>
      <c r="H13" s="80"/>
    </row>
    <row r="14" spans="1:11" x14ac:dyDescent="0.3">
      <c r="A14" s="1" t="s">
        <v>18</v>
      </c>
      <c r="B14" s="365">
        <v>7121232.7969023492</v>
      </c>
      <c r="C14" s="365">
        <v>9448343.0256999992</v>
      </c>
      <c r="D14" s="365">
        <v>7960195.4146500006</v>
      </c>
      <c r="E14" s="374">
        <v>11.781142980083303</v>
      </c>
      <c r="F14" s="365">
        <v>-1488147.6110499986</v>
      </c>
      <c r="G14" s="80"/>
      <c r="H14" s="80"/>
    </row>
    <row r="15" spans="1:11" x14ac:dyDescent="0.3">
      <c r="A15" s="271" t="s">
        <v>70</v>
      </c>
      <c r="B15" s="368">
        <v>3749390.0791489095</v>
      </c>
      <c r="C15" s="368">
        <v>5584164.1033000005</v>
      </c>
      <c r="D15" s="368">
        <v>4295035.9875600003</v>
      </c>
      <c r="E15" s="376">
        <v>14.552924526192527</v>
      </c>
      <c r="F15" s="368">
        <v>-1289128.1157400003</v>
      </c>
      <c r="H15" s="80"/>
    </row>
    <row r="16" spans="1:11" x14ac:dyDescent="0.3">
      <c r="A16" s="271" t="s">
        <v>71</v>
      </c>
      <c r="B16" s="368">
        <v>3371842.7177534397</v>
      </c>
      <c r="C16" s="368">
        <v>3864178.9223999996</v>
      </c>
      <c r="D16" s="368">
        <v>3665159.4270900004</v>
      </c>
      <c r="E16" s="376">
        <v>8.6990033014348001</v>
      </c>
      <c r="F16" s="368">
        <v>-199019.49530999921</v>
      </c>
      <c r="H16" s="80"/>
    </row>
    <row r="17" spans="1:8" x14ac:dyDescent="0.3">
      <c r="A17" s="2" t="s">
        <v>72</v>
      </c>
      <c r="B17" s="371">
        <v>57237696.125641458</v>
      </c>
      <c r="C17" s="371">
        <v>56506983.198059991</v>
      </c>
      <c r="D17" s="371">
        <v>76355082.00334999</v>
      </c>
      <c r="E17" s="610">
        <v>33.399991913972741</v>
      </c>
      <c r="F17" s="371">
        <v>19848098.805289999</v>
      </c>
      <c r="H17" s="80"/>
    </row>
    <row r="18" spans="1:8" x14ac:dyDescent="0.3">
      <c r="A18" s="1098" t="s">
        <v>739</v>
      </c>
      <c r="B18" s="1098"/>
      <c r="C18" s="1098"/>
      <c r="D18" s="1098"/>
      <c r="E18" s="1098"/>
      <c r="F18" s="1098"/>
    </row>
    <row r="19" spans="1:8" x14ac:dyDescent="0.3">
      <c r="A19" s="1091"/>
      <c r="B19" s="1091"/>
      <c r="C19" s="1091"/>
      <c r="D19" s="1091"/>
      <c r="E19" s="1091"/>
      <c r="F19" s="1091"/>
    </row>
    <row r="20" spans="1:8" x14ac:dyDescent="0.3">
      <c r="A20" s="5" t="s">
        <v>21</v>
      </c>
    </row>
    <row r="23" spans="1:8" x14ac:dyDescent="0.3">
      <c r="B23" s="46"/>
      <c r="C23" s="46"/>
      <c r="D23" s="46"/>
      <c r="E23" s="46"/>
      <c r="F23" s="46"/>
    </row>
    <row r="24" spans="1:8" x14ac:dyDescent="0.3">
      <c r="B24" s="46"/>
      <c r="C24" s="46"/>
      <c r="D24" s="46"/>
      <c r="E24" s="46"/>
      <c r="F24" s="46"/>
    </row>
    <row r="25" spans="1:8" x14ac:dyDescent="0.3">
      <c r="B25" s="46"/>
      <c r="C25" s="46"/>
      <c r="D25" s="46"/>
      <c r="E25" s="46"/>
      <c r="F25" s="46"/>
    </row>
    <row r="26" spans="1:8" x14ac:dyDescent="0.3">
      <c r="B26" s="46"/>
      <c r="C26" s="46"/>
      <c r="D26" s="46"/>
      <c r="E26" s="46"/>
      <c r="F26" s="46"/>
    </row>
    <row r="27" spans="1:8" x14ac:dyDescent="0.3">
      <c r="B27" s="46"/>
      <c r="C27" s="46"/>
      <c r="D27" s="46"/>
      <c r="E27" s="46"/>
      <c r="F27" s="46"/>
    </row>
    <row r="28" spans="1:8" x14ac:dyDescent="0.3">
      <c r="B28" s="46"/>
      <c r="C28" s="46"/>
      <c r="D28" s="46"/>
      <c r="E28" s="46"/>
      <c r="F28" s="46"/>
    </row>
    <row r="29" spans="1:8" x14ac:dyDescent="0.3">
      <c r="B29" s="46"/>
      <c r="C29" s="46"/>
      <c r="D29" s="46"/>
      <c r="E29" s="46"/>
      <c r="F29" s="46"/>
    </row>
    <row r="30" spans="1:8" x14ac:dyDescent="0.3">
      <c r="B30" s="46"/>
      <c r="C30" s="46"/>
      <c r="D30" s="46"/>
      <c r="E30" s="46"/>
      <c r="F30" s="46"/>
    </row>
    <row r="31" spans="1:8" x14ac:dyDescent="0.3">
      <c r="B31" s="46"/>
      <c r="C31" s="46"/>
      <c r="D31" s="46"/>
      <c r="E31" s="46"/>
      <c r="F31" s="46"/>
    </row>
    <row r="32" spans="1:8" x14ac:dyDescent="0.3">
      <c r="B32" s="46"/>
      <c r="C32" s="46"/>
      <c r="D32" s="46"/>
      <c r="E32" s="46"/>
      <c r="F32" s="46"/>
    </row>
    <row r="33" spans="2:6" x14ac:dyDescent="0.3">
      <c r="B33" s="46"/>
      <c r="C33" s="46"/>
      <c r="D33" s="46"/>
      <c r="E33" s="46"/>
      <c r="F33" s="46"/>
    </row>
  </sheetData>
  <mergeCells count="2">
    <mergeCell ref="A5:A6"/>
    <mergeCell ref="A18:F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1EF4-4DFE-446A-B31A-5CE0C0C5E018}">
  <dimension ref="A1:Q16"/>
  <sheetViews>
    <sheetView showGridLines="0" workbookViewId="0">
      <selection activeCell="C20" sqref="C20"/>
    </sheetView>
  </sheetViews>
  <sheetFormatPr baseColWidth="10" defaultColWidth="10.453125" defaultRowHeight="13" x14ac:dyDescent="0.3"/>
  <cols>
    <col min="1" max="1" width="24.453125" style="4" customWidth="1"/>
    <col min="2" max="2" width="15.453125" style="4" customWidth="1"/>
    <col min="3" max="5" width="15.81640625" style="4" customWidth="1"/>
    <col min="6" max="16384" width="10.453125" style="4"/>
  </cols>
  <sheetData>
    <row r="1" spans="1:17" x14ac:dyDescent="0.3">
      <c r="A1" s="166" t="s">
        <v>80</v>
      </c>
    </row>
    <row r="2" spans="1:17" ht="14.5" x14ac:dyDescent="0.3">
      <c r="A2" s="166" t="s">
        <v>1216</v>
      </c>
      <c r="G2" s="434"/>
    </row>
    <row r="3" spans="1:17" x14ac:dyDescent="0.3">
      <c r="A3" s="392" t="s">
        <v>1217</v>
      </c>
      <c r="G3" s="582"/>
    </row>
    <row r="5" spans="1:17" ht="26" x14ac:dyDescent="0.3">
      <c r="A5" s="191" t="s">
        <v>75</v>
      </c>
      <c r="B5" s="547" t="s">
        <v>763</v>
      </c>
      <c r="C5" s="547" t="s">
        <v>608</v>
      </c>
      <c r="D5" s="547" t="s">
        <v>609</v>
      </c>
      <c r="E5" s="548" t="s">
        <v>610</v>
      </c>
    </row>
    <row r="6" spans="1:17" x14ac:dyDescent="0.3">
      <c r="A6" s="641" t="s">
        <v>76</v>
      </c>
      <c r="B6" s="642">
        <v>46583068.718499988</v>
      </c>
      <c r="C6" s="642">
        <v>67919315.395840019</v>
      </c>
      <c r="D6" s="398">
        <v>36.320933564844438</v>
      </c>
      <c r="E6" s="401">
        <v>145.80257862845897</v>
      </c>
      <c r="G6" s="30"/>
      <c r="H6" s="30"/>
      <c r="I6" s="526"/>
      <c r="J6" s="526"/>
      <c r="N6" s="43"/>
      <c r="O6" s="43"/>
      <c r="P6" s="30"/>
      <c r="Q6" s="30"/>
    </row>
    <row r="7" spans="1:17" x14ac:dyDescent="0.3">
      <c r="A7" s="643" t="s">
        <v>935</v>
      </c>
      <c r="B7" s="644">
        <v>9962197.8590000011</v>
      </c>
      <c r="C7" s="644">
        <v>26058202.514000002</v>
      </c>
      <c r="D7" s="399">
        <v>197.59841431464423</v>
      </c>
      <c r="E7" s="402">
        <v>261.57081883751812</v>
      </c>
      <c r="G7" s="30"/>
      <c r="H7" s="30"/>
      <c r="I7" s="526"/>
      <c r="J7" s="526"/>
      <c r="N7" s="43"/>
      <c r="O7" s="43"/>
      <c r="P7" s="30"/>
      <c r="Q7" s="30"/>
    </row>
    <row r="8" spans="1:17" x14ac:dyDescent="0.3">
      <c r="A8" s="643" t="s">
        <v>77</v>
      </c>
      <c r="B8" s="644">
        <v>9042201.3929999992</v>
      </c>
      <c r="C8" s="644">
        <v>12742883.706</v>
      </c>
      <c r="D8" s="399">
        <v>10.344005535209092</v>
      </c>
      <c r="E8" s="402">
        <v>140.92678488520369</v>
      </c>
      <c r="G8" s="30"/>
      <c r="H8" s="30"/>
      <c r="I8" s="526"/>
      <c r="J8" s="526"/>
      <c r="N8" s="43"/>
      <c r="O8" s="43"/>
      <c r="P8" s="30"/>
      <c r="Q8" s="30"/>
    </row>
    <row r="9" spans="1:17" x14ac:dyDescent="0.3">
      <c r="A9" s="643" t="s">
        <v>934</v>
      </c>
      <c r="B9" s="644">
        <v>2046144.219</v>
      </c>
      <c r="C9" s="644">
        <v>2201589.6449999996</v>
      </c>
      <c r="D9" s="399">
        <v>-14.843646619935114</v>
      </c>
      <c r="E9" s="402">
        <v>107.59699265362485</v>
      </c>
      <c r="G9" s="30"/>
      <c r="H9" s="30"/>
      <c r="I9" s="526"/>
      <c r="J9" s="526"/>
      <c r="N9" s="43"/>
      <c r="O9" s="43"/>
      <c r="P9" s="30"/>
      <c r="Q9" s="30"/>
    </row>
    <row r="10" spans="1:17" x14ac:dyDescent="0.3">
      <c r="A10" s="643" t="s">
        <v>936</v>
      </c>
      <c r="B10" s="644">
        <v>1653514.4811000002</v>
      </c>
      <c r="C10" s="644">
        <v>1722180.4237299999</v>
      </c>
      <c r="D10" s="399">
        <v>-0.85872107238247963</v>
      </c>
      <c r="E10" s="402">
        <v>104.15272701962184</v>
      </c>
      <c r="G10" s="30"/>
      <c r="H10" s="30"/>
      <c r="I10" s="526"/>
      <c r="J10" s="526"/>
      <c r="N10" s="43"/>
      <c r="O10" s="43"/>
      <c r="P10" s="30"/>
      <c r="Q10" s="30"/>
    </row>
    <row r="11" spans="1:17" x14ac:dyDescent="0.3">
      <c r="A11" s="645" t="s">
        <v>79</v>
      </c>
      <c r="B11" s="646">
        <v>10700912.893000001</v>
      </c>
      <c r="C11" s="646">
        <v>10698863.907</v>
      </c>
      <c r="D11" s="400">
        <v>-7.6698373493968575E-3</v>
      </c>
      <c r="E11" s="403">
        <v>99.980852231762938</v>
      </c>
      <c r="G11" s="30"/>
      <c r="H11" s="30"/>
      <c r="I11" s="526"/>
      <c r="J11" s="526"/>
      <c r="N11" s="43"/>
      <c r="O11" s="43"/>
      <c r="P11" s="30"/>
      <c r="Q11" s="30"/>
    </row>
    <row r="12" spans="1:17" ht="18.5" customHeight="1" x14ac:dyDescent="0.3">
      <c r="A12" s="1104" t="s">
        <v>761</v>
      </c>
      <c r="B12" s="1104"/>
      <c r="C12" s="1104"/>
      <c r="D12" s="1104"/>
      <c r="E12" s="1104"/>
    </row>
    <row r="13" spans="1:17" ht="17" customHeight="1" x14ac:dyDescent="0.3">
      <c r="A13" s="1104"/>
      <c r="B13" s="1104"/>
      <c r="C13" s="1104"/>
      <c r="D13" s="1104"/>
      <c r="E13" s="1104"/>
    </row>
    <row r="14" spans="1:17" ht="16.5" customHeight="1" x14ac:dyDescent="0.3">
      <c r="A14" s="1104"/>
      <c r="B14" s="1104"/>
      <c r="C14" s="1104"/>
      <c r="D14" s="1104"/>
      <c r="E14" s="1104"/>
    </row>
    <row r="15" spans="1:17" ht="12.5" customHeight="1" x14ac:dyDescent="0.3">
      <c r="A15" s="1105" t="s">
        <v>819</v>
      </c>
      <c r="B15" s="1105"/>
      <c r="C15" s="1105"/>
      <c r="D15" s="1105"/>
      <c r="E15" s="1105"/>
    </row>
    <row r="16" spans="1:17" x14ac:dyDescent="0.3">
      <c r="A16" s="4" t="s">
        <v>21</v>
      </c>
    </row>
  </sheetData>
  <mergeCells count="2">
    <mergeCell ref="A12:E14"/>
    <mergeCell ref="A15:E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14B2-3A59-4A37-BBCF-27D7190FDD1C}">
  <dimension ref="A1:L16"/>
  <sheetViews>
    <sheetView showGridLines="0" workbookViewId="0">
      <selection activeCell="A19" sqref="A19"/>
    </sheetView>
  </sheetViews>
  <sheetFormatPr baseColWidth="10" defaultColWidth="10.453125" defaultRowHeight="13" x14ac:dyDescent="0.3"/>
  <cols>
    <col min="1" max="1" width="24.453125" style="4" customWidth="1"/>
    <col min="2" max="2" width="15.453125" style="4" customWidth="1"/>
    <col min="3" max="5" width="15.81640625" style="4" customWidth="1"/>
    <col min="6" max="16384" width="10.453125" style="4"/>
  </cols>
  <sheetData>
    <row r="1" spans="1:12" x14ac:dyDescent="0.3">
      <c r="A1" s="166" t="s">
        <v>83</v>
      </c>
    </row>
    <row r="2" spans="1:12" ht="14.5" x14ac:dyDescent="0.3">
      <c r="A2" s="166" t="s">
        <v>1218</v>
      </c>
    </row>
    <row r="3" spans="1:12" x14ac:dyDescent="0.3">
      <c r="A3" s="4" t="s">
        <v>1217</v>
      </c>
      <c r="G3" s="434"/>
    </row>
    <row r="5" spans="1:12" ht="26" x14ac:dyDescent="0.3">
      <c r="A5" s="191" t="s">
        <v>75</v>
      </c>
      <c r="B5" s="547" t="s">
        <v>763</v>
      </c>
      <c r="C5" s="547" t="s">
        <v>608</v>
      </c>
      <c r="D5" s="547" t="s">
        <v>609</v>
      </c>
      <c r="E5" s="548" t="s">
        <v>610</v>
      </c>
    </row>
    <row r="6" spans="1:12" x14ac:dyDescent="0.3">
      <c r="A6" s="641" t="s">
        <v>76</v>
      </c>
      <c r="B6" s="642">
        <v>9448343.2467</v>
      </c>
      <c r="C6" s="642">
        <v>7960195.4146499941</v>
      </c>
      <c r="D6" s="404">
        <v>11.781142980083217</v>
      </c>
      <c r="E6" s="405">
        <v>84.249642575487854</v>
      </c>
      <c r="G6" s="30"/>
      <c r="H6" s="30"/>
    </row>
    <row r="7" spans="1:12" x14ac:dyDescent="0.3">
      <c r="A7" s="643" t="s">
        <v>933</v>
      </c>
      <c r="B7" s="644">
        <v>2433893.358</v>
      </c>
      <c r="C7" s="644">
        <v>2353204.5140000004</v>
      </c>
      <c r="D7" s="406">
        <v>9.8806121572851566</v>
      </c>
      <c r="E7" s="407">
        <v>96.684783097222308</v>
      </c>
      <c r="G7" s="30"/>
      <c r="H7" s="30"/>
    </row>
    <row r="8" spans="1:12" ht="13.25" customHeight="1" x14ac:dyDescent="0.3">
      <c r="A8" s="643" t="s">
        <v>82</v>
      </c>
      <c r="B8" s="644">
        <v>3155425.5669999998</v>
      </c>
      <c r="C8" s="644">
        <v>2743726.0120000001</v>
      </c>
      <c r="D8" s="406">
        <v>32.087179854270005</v>
      </c>
      <c r="E8" s="407">
        <v>86.952645649270693</v>
      </c>
      <c r="G8" s="30"/>
      <c r="H8" s="30"/>
    </row>
    <row r="9" spans="1:12" x14ac:dyDescent="0.3">
      <c r="A9" s="643" t="s">
        <v>934</v>
      </c>
      <c r="B9" s="644">
        <v>1667132.9369999999</v>
      </c>
      <c r="C9" s="644">
        <v>1230630.2970000003</v>
      </c>
      <c r="D9" s="406">
        <v>1.4836204897376746</v>
      </c>
      <c r="E9" s="407">
        <v>73.817166567083447</v>
      </c>
      <c r="G9" s="30"/>
      <c r="H9" s="30"/>
    </row>
    <row r="10" spans="1:12" x14ac:dyDescent="0.3">
      <c r="A10" s="643" t="s">
        <v>77</v>
      </c>
      <c r="B10" s="644">
        <v>838089.05099999998</v>
      </c>
      <c r="C10" s="644">
        <v>607517.00100000005</v>
      </c>
      <c r="D10" s="406">
        <v>-21.122267385650147</v>
      </c>
      <c r="E10" s="407">
        <v>72.488359115909745</v>
      </c>
      <c r="G10" s="30"/>
      <c r="H10" s="30"/>
    </row>
    <row r="11" spans="1:12" x14ac:dyDescent="0.3">
      <c r="A11" s="645" t="s">
        <v>79</v>
      </c>
      <c r="B11" s="646">
        <v>537330.65500000003</v>
      </c>
      <c r="C11" s="646">
        <v>342909.06999999995</v>
      </c>
      <c r="D11" s="408">
        <v>24.883991037685149</v>
      </c>
      <c r="E11" s="409">
        <v>63.81714253768007</v>
      </c>
      <c r="G11" s="30"/>
      <c r="H11" s="30"/>
    </row>
    <row r="12" spans="1:12" ht="15.5" customHeight="1" x14ac:dyDescent="0.3">
      <c r="A12" s="1087" t="s">
        <v>762</v>
      </c>
      <c r="B12" s="1087"/>
      <c r="C12" s="1087"/>
      <c r="D12" s="1087"/>
      <c r="E12" s="1087"/>
    </row>
    <row r="13" spans="1:12" ht="13" customHeight="1" x14ac:dyDescent="0.3">
      <c r="A13" s="1088"/>
      <c r="B13" s="1088"/>
      <c r="C13" s="1088"/>
      <c r="D13" s="1088"/>
      <c r="E13" s="1088"/>
    </row>
    <row r="14" spans="1:12" ht="13.5" customHeight="1" x14ac:dyDescent="0.3">
      <c r="A14" s="1088"/>
      <c r="B14" s="1088"/>
      <c r="C14" s="1088"/>
      <c r="D14" s="1088"/>
      <c r="E14" s="1088"/>
      <c r="G14" s="43"/>
      <c r="H14" s="43"/>
      <c r="J14" s="30"/>
      <c r="L14" s="30"/>
    </row>
    <row r="15" spans="1:12" ht="12.5" customHeight="1" x14ac:dyDescent="0.3">
      <c r="A15" s="1106" t="s">
        <v>818</v>
      </c>
      <c r="B15" s="1106"/>
      <c r="C15" s="1106"/>
      <c r="D15" s="1106"/>
      <c r="E15" s="1106"/>
      <c r="G15" s="43"/>
      <c r="H15" s="43"/>
      <c r="J15" s="30"/>
      <c r="L15" s="30"/>
    </row>
    <row r="16" spans="1:12" x14ac:dyDescent="0.3">
      <c r="A16" s="4" t="s">
        <v>21</v>
      </c>
      <c r="G16" s="43"/>
      <c r="H16" s="43"/>
      <c r="J16" s="30"/>
      <c r="L16" s="30"/>
    </row>
  </sheetData>
  <mergeCells count="2">
    <mergeCell ref="A15:E15"/>
    <mergeCell ref="A12:E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595B0-6F53-4BE5-8ECE-A2EE0DC20B7D}">
  <dimension ref="A1:E41"/>
  <sheetViews>
    <sheetView workbookViewId="0">
      <selection activeCell="A5" sqref="A5"/>
    </sheetView>
  </sheetViews>
  <sheetFormatPr baseColWidth="10" defaultColWidth="10.81640625" defaultRowHeight="13" x14ac:dyDescent="0.3"/>
  <cols>
    <col min="1" max="1" width="45.453125" style="25" customWidth="1"/>
    <col min="2" max="5" width="16.81640625" style="25" customWidth="1"/>
    <col min="6" max="16384" width="10.81640625" style="25"/>
  </cols>
  <sheetData>
    <row r="1" spans="1:5" x14ac:dyDescent="0.3">
      <c r="A1" s="82" t="s">
        <v>84</v>
      </c>
    </row>
    <row r="2" spans="1:5" x14ac:dyDescent="0.3">
      <c r="A2" s="82" t="s">
        <v>796</v>
      </c>
    </row>
    <row r="3" spans="1:5" x14ac:dyDescent="0.3">
      <c r="A3" s="25" t="s">
        <v>764</v>
      </c>
    </row>
    <row r="4" spans="1:5" x14ac:dyDescent="0.3">
      <c r="A4" s="25" t="s">
        <v>808</v>
      </c>
    </row>
    <row r="6" spans="1:5" ht="39" x14ac:dyDescent="0.3">
      <c r="A6" s="134" t="s">
        <v>765</v>
      </c>
      <c r="B6" s="650" t="s">
        <v>766</v>
      </c>
      <c r="C6" s="650" t="s">
        <v>786</v>
      </c>
      <c r="D6" s="650" t="s">
        <v>598</v>
      </c>
      <c r="E6" s="581" t="s">
        <v>797</v>
      </c>
    </row>
    <row r="7" spans="1:5" ht="14.5" x14ac:dyDescent="0.3">
      <c r="A7" s="89" t="s">
        <v>787</v>
      </c>
      <c r="B7" s="647">
        <v>1503105342</v>
      </c>
      <c r="C7" s="647">
        <v>1082783210</v>
      </c>
      <c r="D7" s="647">
        <v>1021824340</v>
      </c>
      <c r="E7" s="648">
        <v>94.399999999999991</v>
      </c>
    </row>
    <row r="8" spans="1:5" ht="14.5" x14ac:dyDescent="0.3">
      <c r="A8" s="89" t="s">
        <v>788</v>
      </c>
      <c r="B8" s="647">
        <v>520654048</v>
      </c>
      <c r="C8" s="647">
        <v>16107899354</v>
      </c>
      <c r="D8" s="647">
        <v>16137855738</v>
      </c>
      <c r="E8" s="648">
        <v>100.2</v>
      </c>
    </row>
    <row r="9" spans="1:5" x14ac:dyDescent="0.3">
      <c r="A9" s="89" t="s">
        <v>767</v>
      </c>
      <c r="B9" s="647">
        <v>1686855060</v>
      </c>
      <c r="C9" s="647">
        <v>1061522725</v>
      </c>
      <c r="D9" s="647">
        <v>983740648</v>
      </c>
      <c r="E9" s="648">
        <v>92.7</v>
      </c>
    </row>
    <row r="10" spans="1:5" x14ac:dyDescent="0.3">
      <c r="A10" s="89" t="s">
        <v>768</v>
      </c>
      <c r="B10" s="647">
        <v>46012500</v>
      </c>
      <c r="C10" s="647">
        <v>41832432</v>
      </c>
      <c r="D10" s="647">
        <v>41588224</v>
      </c>
      <c r="E10" s="648">
        <v>99.4</v>
      </c>
    </row>
    <row r="11" spans="1:5" ht="14.5" x14ac:dyDescent="0.3">
      <c r="A11" s="89" t="s">
        <v>789</v>
      </c>
      <c r="B11" s="647">
        <v>54206521</v>
      </c>
      <c r="C11" s="647">
        <v>47056736</v>
      </c>
      <c r="D11" s="647">
        <v>23087251</v>
      </c>
      <c r="E11" s="648">
        <v>49.1</v>
      </c>
    </row>
    <row r="12" spans="1:5" ht="14.5" x14ac:dyDescent="0.3">
      <c r="A12" s="89" t="s">
        <v>790</v>
      </c>
      <c r="B12" s="647">
        <v>15314000</v>
      </c>
      <c r="C12" s="647">
        <v>16567381</v>
      </c>
      <c r="D12" s="647">
        <v>16338489</v>
      </c>
      <c r="E12" s="648">
        <v>98.6</v>
      </c>
    </row>
    <row r="13" spans="1:5" x14ac:dyDescent="0.3">
      <c r="A13" s="89" t="s">
        <v>769</v>
      </c>
      <c r="B13" s="647">
        <v>153140000</v>
      </c>
      <c r="C13" s="647">
        <v>436812091</v>
      </c>
      <c r="D13" s="647">
        <v>429715326</v>
      </c>
      <c r="E13" s="648">
        <v>98.4</v>
      </c>
    </row>
    <row r="14" spans="1:5" x14ac:dyDescent="0.3">
      <c r="A14" s="89" t="s">
        <v>785</v>
      </c>
      <c r="B14" s="647">
        <v>114855000</v>
      </c>
      <c r="C14" s="647">
        <v>68913000</v>
      </c>
      <c r="D14" s="647">
        <v>1988679</v>
      </c>
      <c r="E14" s="648">
        <v>2.9000000000000004</v>
      </c>
    </row>
    <row r="15" spans="1:5" ht="14.5" x14ac:dyDescent="0.3">
      <c r="A15" s="319" t="s">
        <v>791</v>
      </c>
      <c r="B15" s="651"/>
      <c r="C15" s="652">
        <v>6219000</v>
      </c>
      <c r="D15" s="652">
        <v>5155780</v>
      </c>
      <c r="E15" s="653">
        <v>82.899999999999991</v>
      </c>
    </row>
    <row r="16" spans="1:5" x14ac:dyDescent="0.3">
      <c r="A16" s="89" t="s">
        <v>770</v>
      </c>
      <c r="B16" s="649"/>
      <c r="C16" s="647">
        <v>2041795</v>
      </c>
      <c r="D16" s="647">
        <v>2040310</v>
      </c>
      <c r="E16" s="648">
        <v>99.9</v>
      </c>
    </row>
    <row r="17" spans="1:5" x14ac:dyDescent="0.3">
      <c r="A17" s="89" t="s">
        <v>771</v>
      </c>
      <c r="B17" s="649"/>
      <c r="C17" s="647">
        <v>1117921000</v>
      </c>
      <c r="D17" s="647">
        <v>1117110073</v>
      </c>
      <c r="E17" s="648">
        <v>99.9</v>
      </c>
    </row>
    <row r="18" spans="1:5" x14ac:dyDescent="0.3">
      <c r="A18" s="89" t="s">
        <v>772</v>
      </c>
      <c r="B18" s="649"/>
      <c r="C18" s="647">
        <v>35908000</v>
      </c>
      <c r="D18" s="647">
        <v>35932500</v>
      </c>
      <c r="E18" s="648">
        <v>100.1</v>
      </c>
    </row>
    <row r="19" spans="1:5" x14ac:dyDescent="0.3">
      <c r="A19" s="89" t="s">
        <v>773</v>
      </c>
      <c r="B19" s="649"/>
      <c r="C19" s="647">
        <v>69610000</v>
      </c>
      <c r="D19" s="647">
        <v>69609820</v>
      </c>
      <c r="E19" s="648">
        <v>100</v>
      </c>
    </row>
    <row r="20" spans="1:5" x14ac:dyDescent="0.3">
      <c r="A20" s="89" t="s">
        <v>774</v>
      </c>
      <c r="B20" s="649"/>
      <c r="C20" s="647">
        <v>629300000</v>
      </c>
      <c r="D20" s="647">
        <v>629257696</v>
      </c>
      <c r="E20" s="648">
        <v>100</v>
      </c>
    </row>
    <row r="21" spans="1:5" x14ac:dyDescent="0.3">
      <c r="A21" s="89" t="s">
        <v>775</v>
      </c>
      <c r="B21" s="649"/>
      <c r="C21" s="647">
        <v>1492683947</v>
      </c>
      <c r="D21" s="647">
        <v>1492453414</v>
      </c>
      <c r="E21" s="648">
        <v>100</v>
      </c>
    </row>
    <row r="22" spans="1:5" x14ac:dyDescent="0.3">
      <c r="A22" s="89" t="s">
        <v>776</v>
      </c>
      <c r="B22" s="649"/>
      <c r="C22" s="647">
        <v>1028830053</v>
      </c>
      <c r="D22" s="647">
        <v>915031876</v>
      </c>
      <c r="E22" s="648">
        <v>88.9</v>
      </c>
    </row>
    <row r="23" spans="1:5" x14ac:dyDescent="0.3">
      <c r="A23" s="89" t="s">
        <v>777</v>
      </c>
      <c r="B23" s="649"/>
      <c r="C23" s="647">
        <v>25952000</v>
      </c>
      <c r="D23" s="647">
        <v>25799776</v>
      </c>
      <c r="E23" s="648">
        <v>99.4</v>
      </c>
    </row>
    <row r="24" spans="1:5" x14ac:dyDescent="0.3">
      <c r="A24" s="258" t="s">
        <v>778</v>
      </c>
      <c r="B24" s="654"/>
      <c r="C24" s="655">
        <v>22569000</v>
      </c>
      <c r="D24" s="655">
        <v>22508654</v>
      </c>
      <c r="E24" s="656">
        <v>99.7</v>
      </c>
    </row>
    <row r="25" spans="1:5" ht="14.5" x14ac:dyDescent="0.3">
      <c r="A25" s="89" t="s">
        <v>792</v>
      </c>
      <c r="B25" s="649"/>
      <c r="C25" s="647">
        <v>57475197</v>
      </c>
      <c r="D25" s="647">
        <v>57475197</v>
      </c>
      <c r="E25" s="648">
        <v>100</v>
      </c>
    </row>
    <row r="26" spans="1:5" ht="14.5" x14ac:dyDescent="0.3">
      <c r="A26" s="89" t="s">
        <v>793</v>
      </c>
      <c r="B26" s="649"/>
      <c r="C26" s="647">
        <v>48110699</v>
      </c>
      <c r="D26" s="647">
        <v>48110699</v>
      </c>
      <c r="E26" s="648">
        <v>100</v>
      </c>
    </row>
    <row r="27" spans="1:5" x14ac:dyDescent="0.3">
      <c r="A27" s="89" t="s">
        <v>779</v>
      </c>
      <c r="B27" s="649"/>
      <c r="C27" s="647">
        <v>216000000</v>
      </c>
      <c r="D27" s="647">
        <v>216000000</v>
      </c>
      <c r="E27" s="648">
        <v>100</v>
      </c>
    </row>
    <row r="28" spans="1:5" ht="14.5" x14ac:dyDescent="0.3">
      <c r="A28" s="89" t="s">
        <v>794</v>
      </c>
      <c r="B28" s="649"/>
      <c r="C28" s="647">
        <v>1440000000</v>
      </c>
      <c r="D28" s="647">
        <v>1440000000</v>
      </c>
      <c r="E28" s="648">
        <v>100</v>
      </c>
    </row>
    <row r="29" spans="1:5" ht="14.5" x14ac:dyDescent="0.3">
      <c r="A29" s="89" t="s">
        <v>795</v>
      </c>
      <c r="B29" s="649"/>
      <c r="C29" s="647">
        <v>1146800000</v>
      </c>
      <c r="D29" s="647">
        <v>1146796801</v>
      </c>
      <c r="E29" s="648">
        <v>100</v>
      </c>
    </row>
    <row r="30" spans="1:5" x14ac:dyDescent="0.3">
      <c r="A30" s="120" t="s">
        <v>780</v>
      </c>
      <c r="B30" s="657">
        <v>4094142471</v>
      </c>
      <c r="C30" s="657">
        <v>26202807620</v>
      </c>
      <c r="D30" s="657">
        <v>25879421291</v>
      </c>
      <c r="E30" s="658">
        <v>98.8</v>
      </c>
    </row>
    <row r="31" spans="1:5" x14ac:dyDescent="0.3">
      <c r="A31" s="122" t="s">
        <v>784</v>
      </c>
    </row>
    <row r="32" spans="1:5" ht="54.5" customHeight="1" x14ac:dyDescent="0.3">
      <c r="A32" s="1107" t="s">
        <v>798</v>
      </c>
      <c r="B32" s="1107"/>
      <c r="C32" s="1107"/>
      <c r="D32" s="1107"/>
      <c r="E32" s="1107"/>
    </row>
    <row r="33" spans="1:5" ht="40.5" customHeight="1" x14ac:dyDescent="0.3">
      <c r="A33" s="1107" t="s">
        <v>799</v>
      </c>
      <c r="B33" s="1107"/>
      <c r="C33" s="1107"/>
      <c r="D33" s="1107"/>
      <c r="E33" s="1107"/>
    </row>
    <row r="34" spans="1:5" ht="26" customHeight="1" x14ac:dyDescent="0.3">
      <c r="A34" s="1107" t="s">
        <v>783</v>
      </c>
      <c r="B34" s="1107"/>
      <c r="C34" s="1107"/>
      <c r="D34" s="1107"/>
      <c r="E34" s="1107"/>
    </row>
    <row r="35" spans="1:5" ht="27" customHeight="1" x14ac:dyDescent="0.3">
      <c r="A35" s="1107" t="s">
        <v>781</v>
      </c>
      <c r="B35" s="1107"/>
      <c r="C35" s="1107"/>
      <c r="D35" s="1107"/>
      <c r="E35" s="1107"/>
    </row>
    <row r="36" spans="1:5" ht="54" customHeight="1" x14ac:dyDescent="0.3">
      <c r="A36" s="1107" t="s">
        <v>800</v>
      </c>
      <c r="B36" s="1107"/>
      <c r="C36" s="1107"/>
      <c r="D36" s="1107"/>
      <c r="E36" s="1107"/>
    </row>
    <row r="37" spans="1:5" ht="39" customHeight="1" x14ac:dyDescent="0.3">
      <c r="A37" s="1107" t="s">
        <v>801</v>
      </c>
      <c r="B37" s="1107"/>
      <c r="C37" s="1107"/>
      <c r="D37" s="1107"/>
      <c r="E37" s="1107"/>
    </row>
    <row r="38" spans="1:5" ht="41" customHeight="1" x14ac:dyDescent="0.3">
      <c r="A38" s="1107" t="s">
        <v>802</v>
      </c>
      <c r="B38" s="1107"/>
      <c r="C38" s="1107"/>
      <c r="D38" s="1107"/>
      <c r="E38" s="1107"/>
    </row>
    <row r="39" spans="1:5" ht="26" customHeight="1" x14ac:dyDescent="0.3">
      <c r="A39" s="1107" t="s">
        <v>782</v>
      </c>
      <c r="B39" s="1107"/>
      <c r="C39" s="1107"/>
      <c r="D39" s="1107"/>
      <c r="E39" s="1107"/>
    </row>
    <row r="40" spans="1:5" ht="40.5" customHeight="1" x14ac:dyDescent="0.3">
      <c r="A40" s="1107" t="s">
        <v>803</v>
      </c>
      <c r="B40" s="1107"/>
      <c r="C40" s="1107"/>
      <c r="D40" s="1107"/>
      <c r="E40" s="1107"/>
    </row>
    <row r="41" spans="1:5" x14ac:dyDescent="0.3">
      <c r="A41" s="25" t="s">
        <v>21</v>
      </c>
    </row>
  </sheetData>
  <mergeCells count="9">
    <mergeCell ref="A37:E37"/>
    <mergeCell ref="A38:E38"/>
    <mergeCell ref="A39:E39"/>
    <mergeCell ref="A40:E40"/>
    <mergeCell ref="A32:E32"/>
    <mergeCell ref="A33:E33"/>
    <mergeCell ref="A34:E34"/>
    <mergeCell ref="A35:E35"/>
    <mergeCell ref="A36:E3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36BA-BB9A-4FBD-A824-4658720AED84}">
  <dimension ref="A1:I42"/>
  <sheetViews>
    <sheetView showGridLines="0" zoomScaleNormal="100" workbookViewId="0">
      <selection activeCell="I9" sqref="I9"/>
    </sheetView>
  </sheetViews>
  <sheetFormatPr baseColWidth="10" defaultColWidth="10.453125" defaultRowHeight="13" x14ac:dyDescent="0.3"/>
  <cols>
    <col min="1" max="1" width="56.453125" style="4" customWidth="1"/>
    <col min="2" max="2" width="13" style="4" customWidth="1"/>
    <col min="3" max="3" width="11.81640625" style="4" customWidth="1"/>
    <col min="4" max="4" width="12.453125" style="4" customWidth="1"/>
    <col min="5" max="5" width="11.81640625" style="4" customWidth="1"/>
    <col min="6" max="6" width="10.453125" style="4"/>
    <col min="7" max="8" width="12.453125" style="4" customWidth="1"/>
    <col min="9" max="16384" width="10.453125" style="4"/>
  </cols>
  <sheetData>
    <row r="1" spans="1:9" x14ac:dyDescent="0.3">
      <c r="A1" s="194" t="s">
        <v>86</v>
      </c>
    </row>
    <row r="2" spans="1:9" ht="14.5" x14ac:dyDescent="0.3">
      <c r="A2" s="194" t="s">
        <v>809</v>
      </c>
    </row>
    <row r="3" spans="1:9" x14ac:dyDescent="0.3">
      <c r="A3" s="195" t="s">
        <v>612</v>
      </c>
    </row>
    <row r="5" spans="1:9" ht="38" customHeight="1" x14ac:dyDescent="0.3">
      <c r="A5" s="1109" t="s">
        <v>87</v>
      </c>
      <c r="B5" s="1114" t="s">
        <v>613</v>
      </c>
      <c r="C5" s="1114" t="s">
        <v>614</v>
      </c>
      <c r="D5" s="1114" t="s">
        <v>615</v>
      </c>
      <c r="E5" s="1114" t="s">
        <v>616</v>
      </c>
      <c r="F5" s="1114" t="s">
        <v>617</v>
      </c>
      <c r="G5" s="1114" t="s">
        <v>618</v>
      </c>
      <c r="H5" s="1112" t="s">
        <v>619</v>
      </c>
      <c r="I5" s="1113"/>
    </row>
    <row r="6" spans="1:9" x14ac:dyDescent="0.3">
      <c r="A6" s="1110"/>
      <c r="B6" s="1114"/>
      <c r="C6" s="1114"/>
      <c r="D6" s="1114"/>
      <c r="E6" s="1114"/>
      <c r="F6" s="1114"/>
      <c r="G6" s="1114"/>
      <c r="H6" s="1112"/>
      <c r="I6" s="1113"/>
    </row>
    <row r="7" spans="1:9" x14ac:dyDescent="0.3">
      <c r="A7" s="1110"/>
      <c r="B7" s="1114"/>
      <c r="C7" s="1114"/>
      <c r="D7" s="1114"/>
      <c r="E7" s="1114"/>
      <c r="F7" s="1114"/>
      <c r="G7" s="1114"/>
      <c r="H7" s="1112"/>
      <c r="I7" s="1113"/>
    </row>
    <row r="8" spans="1:9" x14ac:dyDescent="0.3">
      <c r="A8" s="1110"/>
      <c r="B8" s="1114"/>
      <c r="C8" s="1114"/>
      <c r="D8" s="1114"/>
      <c r="E8" s="1114"/>
      <c r="F8" s="1114"/>
      <c r="G8" s="1114"/>
      <c r="H8" s="1112"/>
      <c r="I8" s="1113"/>
    </row>
    <row r="9" spans="1:9" x14ac:dyDescent="0.3">
      <c r="A9" s="1111"/>
      <c r="B9" s="1114"/>
      <c r="C9" s="1114"/>
      <c r="D9" s="1114"/>
      <c r="E9" s="1114"/>
      <c r="F9" s="1114"/>
      <c r="G9" s="1114"/>
      <c r="H9" s="1112"/>
      <c r="I9" s="181"/>
    </row>
    <row r="10" spans="1:9" x14ac:dyDescent="0.3">
      <c r="A10" s="1068" t="s">
        <v>88</v>
      </c>
      <c r="B10" s="1069">
        <v>17158.460999999999</v>
      </c>
      <c r="C10" s="1069">
        <v>18778.583999999999</v>
      </c>
      <c r="D10" s="1069">
        <v>18575.365000000002</v>
      </c>
      <c r="E10" s="1070">
        <v>108.25775691654398</v>
      </c>
      <c r="F10" s="1070">
        <v>98.917815102565783</v>
      </c>
      <c r="G10" s="1069">
        <v>1416.9040000000023</v>
      </c>
      <c r="H10" s="1071">
        <v>-203.21899999999732</v>
      </c>
      <c r="I10" s="181"/>
    </row>
    <row r="11" spans="1:9" x14ac:dyDescent="0.3">
      <c r="A11" s="1068" t="s">
        <v>89</v>
      </c>
      <c r="B11" s="1069">
        <v>130024.852</v>
      </c>
      <c r="C11" s="1069">
        <v>130728.28</v>
      </c>
      <c r="D11" s="1069">
        <v>126355.72100000001</v>
      </c>
      <c r="E11" s="1070">
        <v>97.17813099298894</v>
      </c>
      <c r="F11" s="1070">
        <v>96.655230987510905</v>
      </c>
      <c r="G11" s="1069">
        <v>-3669.1309999999939</v>
      </c>
      <c r="H11" s="1071">
        <v>-4372.5589999999938</v>
      </c>
      <c r="I11" s="181"/>
    </row>
    <row r="12" spans="1:9" x14ac:dyDescent="0.3">
      <c r="A12" s="1068" t="s">
        <v>90</v>
      </c>
      <c r="B12" s="1069">
        <v>562516.22499999998</v>
      </c>
      <c r="C12" s="1069">
        <v>584501.603</v>
      </c>
      <c r="D12" s="1069">
        <v>582639.09</v>
      </c>
      <c r="E12" s="1070">
        <v>103.57729503713426</v>
      </c>
      <c r="F12" s="1070">
        <v>99.681350232327759</v>
      </c>
      <c r="G12" s="1069">
        <v>20122.864999999991</v>
      </c>
      <c r="H12" s="1071">
        <v>-1862.5130000000354</v>
      </c>
      <c r="I12" s="181"/>
    </row>
    <row r="13" spans="1:9" x14ac:dyDescent="0.3">
      <c r="A13" s="1068" t="s">
        <v>91</v>
      </c>
      <c r="B13" s="1069">
        <v>81869.619000000006</v>
      </c>
      <c r="C13" s="1069">
        <v>94814.06</v>
      </c>
      <c r="D13" s="1069">
        <v>92676.118000000002</v>
      </c>
      <c r="E13" s="1070">
        <v>113.19964491345684</v>
      </c>
      <c r="F13" s="1070">
        <v>97.745121345926961</v>
      </c>
      <c r="G13" s="1069">
        <v>10806.498999999996</v>
      </c>
      <c r="H13" s="1071">
        <v>-2137.9419999999955</v>
      </c>
      <c r="I13" s="181"/>
    </row>
    <row r="14" spans="1:9" x14ac:dyDescent="0.3">
      <c r="A14" s="1068" t="s">
        <v>92</v>
      </c>
      <c r="B14" s="1069">
        <v>3713277.156</v>
      </c>
      <c r="C14" s="1069">
        <v>3512085.4589999998</v>
      </c>
      <c r="D14" s="1069">
        <v>3435124.0389999999</v>
      </c>
      <c r="E14" s="1070">
        <v>92.509228228478619</v>
      </c>
      <c r="F14" s="1070">
        <v>97.808668926242092</v>
      </c>
      <c r="G14" s="1069">
        <v>-278153.11700000009</v>
      </c>
      <c r="H14" s="1071">
        <v>-76961.419999999925</v>
      </c>
      <c r="I14" s="181"/>
    </row>
    <row r="15" spans="1:9" x14ac:dyDescent="0.3">
      <c r="A15" s="1068" t="s">
        <v>93</v>
      </c>
      <c r="B15" s="1069">
        <v>221066.49710000001</v>
      </c>
      <c r="C15" s="1069">
        <v>221659.28767491711</v>
      </c>
      <c r="D15" s="1069">
        <v>206761.45567865903</v>
      </c>
      <c r="E15" s="1070">
        <v>93.529077626416608</v>
      </c>
      <c r="F15" s="1070">
        <v>93.278949800602504</v>
      </c>
      <c r="G15" s="1069">
        <v>-14305.041421340982</v>
      </c>
      <c r="H15" s="1071">
        <v>-14897.831996258086</v>
      </c>
      <c r="I15" s="181"/>
    </row>
    <row r="16" spans="1:9" x14ac:dyDescent="0.3">
      <c r="A16" s="1068" t="s">
        <v>94</v>
      </c>
      <c r="B16" s="1069">
        <v>667064.12</v>
      </c>
      <c r="C16" s="1069">
        <v>591676.08400000003</v>
      </c>
      <c r="D16" s="1069">
        <v>577018.005</v>
      </c>
      <c r="E16" s="1070">
        <v>86.501130506014917</v>
      </c>
      <c r="F16" s="1070">
        <v>97.522617628736199</v>
      </c>
      <c r="G16" s="1069">
        <v>-90046.114999999991</v>
      </c>
      <c r="H16" s="1071">
        <v>-14658.079000000027</v>
      </c>
      <c r="I16" s="181"/>
    </row>
    <row r="17" spans="1:9" x14ac:dyDescent="0.3">
      <c r="A17" s="1068" t="s">
        <v>95</v>
      </c>
      <c r="B17" s="1069">
        <v>449803.44400000002</v>
      </c>
      <c r="C17" s="1069">
        <v>533266.80900000001</v>
      </c>
      <c r="D17" s="1069">
        <v>529937.91299999994</v>
      </c>
      <c r="E17" s="1070">
        <v>117.81544140422365</v>
      </c>
      <c r="F17" s="1070">
        <v>99.375754135862579</v>
      </c>
      <c r="G17" s="1069">
        <v>80134.468999999925</v>
      </c>
      <c r="H17" s="1071">
        <v>-3328.8960000000661</v>
      </c>
      <c r="I17" s="181"/>
    </row>
    <row r="18" spans="1:9" x14ac:dyDescent="0.3">
      <c r="A18" s="1068" t="s">
        <v>96</v>
      </c>
      <c r="B18" s="1069">
        <v>11238243.548</v>
      </c>
      <c r="C18" s="1069">
        <v>11236681.34</v>
      </c>
      <c r="D18" s="1069">
        <v>11041772.977</v>
      </c>
      <c r="E18" s="1070">
        <v>98.251767990604151</v>
      </c>
      <c r="F18" s="1070">
        <v>98.265427690770494</v>
      </c>
      <c r="G18" s="1069">
        <v>-196470.57100000046</v>
      </c>
      <c r="H18" s="1071">
        <v>-194908.3629999999</v>
      </c>
      <c r="I18" s="181"/>
    </row>
    <row r="19" spans="1:9" x14ac:dyDescent="0.3">
      <c r="A19" s="1068" t="s">
        <v>97</v>
      </c>
      <c r="B19" s="1069">
        <v>1366752.203</v>
      </c>
      <c r="C19" s="1069">
        <v>1377279.5149999999</v>
      </c>
      <c r="D19" s="1069">
        <v>1363984.4790000001</v>
      </c>
      <c r="E19" s="1070">
        <v>99.797496283969778</v>
      </c>
      <c r="F19" s="1070">
        <v>99.034688612209564</v>
      </c>
      <c r="G19" s="1069">
        <v>-2767.7239999999292</v>
      </c>
      <c r="H19" s="1071">
        <v>-13295.035999999847</v>
      </c>
      <c r="I19" s="181"/>
    </row>
    <row r="20" spans="1:9" x14ac:dyDescent="0.3">
      <c r="A20" s="1068" t="s">
        <v>98</v>
      </c>
      <c r="B20" s="1069">
        <v>1721059.6989000002</v>
      </c>
      <c r="C20" s="1069">
        <v>1797589.2830940983</v>
      </c>
      <c r="D20" s="1069">
        <v>1782973.4027233336</v>
      </c>
      <c r="E20" s="1070">
        <v>103.59741755982694</v>
      </c>
      <c r="F20" s="1070">
        <v>99.186917695369928</v>
      </c>
      <c r="G20" s="1069">
        <v>61913.703823333373</v>
      </c>
      <c r="H20" s="1071">
        <v>-14615.88037076476</v>
      </c>
      <c r="I20" s="181"/>
    </row>
    <row r="21" spans="1:9" x14ac:dyDescent="0.3">
      <c r="A21" s="1068" t="s">
        <v>99</v>
      </c>
      <c r="B21" s="1069">
        <v>3402012.1639999999</v>
      </c>
      <c r="C21" s="1069">
        <v>3044081.6830000002</v>
      </c>
      <c r="D21" s="1069">
        <v>3010862.2349999999</v>
      </c>
      <c r="E21" s="1070">
        <v>88.502394755105868</v>
      </c>
      <c r="F21" s="1070">
        <v>98.908720216493606</v>
      </c>
      <c r="G21" s="1069">
        <v>-391149.929</v>
      </c>
      <c r="H21" s="1071">
        <v>-33219.448000000324</v>
      </c>
      <c r="I21" s="181"/>
    </row>
    <row r="22" spans="1:9" x14ac:dyDescent="0.3">
      <c r="A22" s="1068" t="s">
        <v>100</v>
      </c>
      <c r="B22" s="1069">
        <v>567182.36699999997</v>
      </c>
      <c r="C22" s="1069">
        <v>605228.57400000002</v>
      </c>
      <c r="D22" s="1069">
        <v>596380.88800000004</v>
      </c>
      <c r="E22" s="1070">
        <v>105.14799519499167</v>
      </c>
      <c r="F22" s="1070">
        <v>98.538124870489014</v>
      </c>
      <c r="G22" s="1069">
        <v>29198.521000000066</v>
      </c>
      <c r="H22" s="1071">
        <v>-8847.685999999987</v>
      </c>
      <c r="I22" s="181"/>
    </row>
    <row r="23" spans="1:9" x14ac:dyDescent="0.3">
      <c r="A23" s="1068" t="s">
        <v>101</v>
      </c>
      <c r="B23" s="1069">
        <v>24669.360000000001</v>
      </c>
      <c r="C23" s="1069">
        <v>26584.631000000001</v>
      </c>
      <c r="D23" s="1069">
        <v>25845.717000000001</v>
      </c>
      <c r="E23" s="1070">
        <v>104.76849419684986</v>
      </c>
      <c r="F23" s="1070">
        <v>97.220521887251323</v>
      </c>
      <c r="G23" s="1069">
        <v>1176.357</v>
      </c>
      <c r="H23" s="1071">
        <v>-738.91400000000067</v>
      </c>
      <c r="I23" s="181"/>
    </row>
    <row r="24" spans="1:9" x14ac:dyDescent="0.3">
      <c r="A24" s="1068" t="s">
        <v>102</v>
      </c>
      <c r="B24" s="1069">
        <v>9967117.9560000002</v>
      </c>
      <c r="C24" s="1069">
        <v>26129773.738000002</v>
      </c>
      <c r="D24" s="1069">
        <v>26062033.487</v>
      </c>
      <c r="E24" s="1070">
        <v>261.48013500042094</v>
      </c>
      <c r="F24" s="1070">
        <v>99.740754544301751</v>
      </c>
      <c r="G24" s="1069">
        <v>16094915.530999999</v>
      </c>
      <c r="H24" s="1071">
        <v>-67740.251000002027</v>
      </c>
      <c r="I24" s="181"/>
    </row>
    <row r="25" spans="1:9" x14ac:dyDescent="0.3">
      <c r="A25" s="1068" t="s">
        <v>103</v>
      </c>
      <c r="B25" s="1069">
        <v>10148285.444</v>
      </c>
      <c r="C25" s="1069">
        <v>13544412.923</v>
      </c>
      <c r="D25" s="1069">
        <v>13350400.707</v>
      </c>
      <c r="E25" s="1070">
        <v>131.55326365886955</v>
      </c>
      <c r="F25" s="1070">
        <v>98.567584899375419</v>
      </c>
      <c r="G25" s="1069">
        <v>3202115.2630000003</v>
      </c>
      <c r="H25" s="1071">
        <v>-194012.21600000001</v>
      </c>
      <c r="I25" s="181"/>
    </row>
    <row r="26" spans="1:9" x14ac:dyDescent="0.3">
      <c r="A26" s="1068" t="s">
        <v>104</v>
      </c>
      <c r="B26" s="1069">
        <v>47991.665999999997</v>
      </c>
      <c r="C26" s="1069">
        <v>49401.383999999998</v>
      </c>
      <c r="D26" s="1069">
        <v>48176.239000000001</v>
      </c>
      <c r="E26" s="1070">
        <v>100.384593858442</v>
      </c>
      <c r="F26" s="1070">
        <v>97.520018872345773</v>
      </c>
      <c r="G26" s="1069">
        <v>184.57300000000396</v>
      </c>
      <c r="H26" s="1071">
        <v>-1225.1449999999968</v>
      </c>
      <c r="I26" s="181"/>
    </row>
    <row r="27" spans="1:9" x14ac:dyDescent="0.3">
      <c r="A27" s="1068" t="s">
        <v>105</v>
      </c>
      <c r="B27" s="1069">
        <v>2616973.932</v>
      </c>
      <c r="C27" s="1069">
        <v>2590213.2889999999</v>
      </c>
      <c r="D27" s="1069">
        <v>2553651.1850000001</v>
      </c>
      <c r="E27" s="1070">
        <v>97.580306543152844</v>
      </c>
      <c r="F27" s="1070">
        <v>98.588451995236454</v>
      </c>
      <c r="G27" s="1069">
        <v>-63322.746999999974</v>
      </c>
      <c r="H27" s="1071">
        <v>-36562.103999999817</v>
      </c>
      <c r="I27" s="181"/>
    </row>
    <row r="28" spans="1:9" x14ac:dyDescent="0.3">
      <c r="A28" s="1068" t="s">
        <v>106</v>
      </c>
      <c r="B28" s="1069">
        <v>1047751.82</v>
      </c>
      <c r="C28" s="1069">
        <v>1018753.126</v>
      </c>
      <c r="D28" s="1069">
        <v>1006067.507</v>
      </c>
      <c r="E28" s="1070">
        <v>96.021547068274245</v>
      </c>
      <c r="F28" s="1070">
        <v>98.754789685916506</v>
      </c>
      <c r="G28" s="1069">
        <v>-41684.312999999966</v>
      </c>
      <c r="H28" s="1071">
        <v>-12685.619000000064</v>
      </c>
      <c r="I28" s="181"/>
    </row>
    <row r="29" spans="1:9" x14ac:dyDescent="0.3">
      <c r="A29" s="1068" t="s">
        <v>107</v>
      </c>
      <c r="B29" s="1069">
        <v>30547.948</v>
      </c>
      <c r="C29" s="1069">
        <v>34490.553</v>
      </c>
      <c r="D29" s="1069">
        <v>33748.731</v>
      </c>
      <c r="E29" s="1070">
        <v>110.47789854821018</v>
      </c>
      <c r="F29" s="1070">
        <v>97.849202359846188</v>
      </c>
      <c r="G29" s="1069">
        <v>3200.7829999999994</v>
      </c>
      <c r="H29" s="1071">
        <v>-741.82200000000012</v>
      </c>
      <c r="I29" s="181"/>
    </row>
    <row r="30" spans="1:9" x14ac:dyDescent="0.3">
      <c r="A30" s="1068" t="s">
        <v>108</v>
      </c>
      <c r="B30" s="1069">
        <v>653540.22100000002</v>
      </c>
      <c r="C30" s="1069">
        <v>768839.86899999995</v>
      </c>
      <c r="D30" s="1069">
        <v>742921.70400000003</v>
      </c>
      <c r="E30" s="1070">
        <v>113.6765083659633</v>
      </c>
      <c r="F30" s="1070">
        <v>96.628925470044805</v>
      </c>
      <c r="G30" s="1069">
        <v>89381.483000000007</v>
      </c>
      <c r="H30" s="1071">
        <v>-25918.164999999921</v>
      </c>
      <c r="I30" s="181"/>
    </row>
    <row r="31" spans="1:9" x14ac:dyDescent="0.3">
      <c r="A31" s="1068" t="s">
        <v>109</v>
      </c>
      <c r="B31" s="1069">
        <v>21858.031999999999</v>
      </c>
      <c r="C31" s="1069">
        <v>26219.87</v>
      </c>
      <c r="D31" s="1069">
        <v>23608.437999999998</v>
      </c>
      <c r="E31" s="1070">
        <v>108.00806769795194</v>
      </c>
      <c r="F31" s="1070">
        <v>90.040255729719476</v>
      </c>
      <c r="G31" s="1069">
        <v>1750.405999999999</v>
      </c>
      <c r="H31" s="1071">
        <v>-2611.4320000000007</v>
      </c>
      <c r="I31" s="181"/>
    </row>
    <row r="32" spans="1:9" x14ac:dyDescent="0.3">
      <c r="A32" s="1068" t="s">
        <v>110</v>
      </c>
      <c r="B32" s="1069">
        <v>201073.93299999999</v>
      </c>
      <c r="C32" s="1069">
        <v>216069.92499999999</v>
      </c>
      <c r="D32" s="1069">
        <v>213750.47399999999</v>
      </c>
      <c r="E32" s="1070">
        <v>106.30441788792184</v>
      </c>
      <c r="F32" s="1070">
        <v>98.926527604431755</v>
      </c>
      <c r="G32" s="1069">
        <v>12676.540999999997</v>
      </c>
      <c r="H32" s="1071">
        <v>-2319.4510000000009</v>
      </c>
      <c r="I32" s="181"/>
    </row>
    <row r="33" spans="1:9" x14ac:dyDescent="0.3">
      <c r="A33" s="1068" t="s">
        <v>111</v>
      </c>
      <c r="B33" s="1069">
        <v>118227.034</v>
      </c>
      <c r="C33" s="1069">
        <v>122301.28599999999</v>
      </c>
      <c r="D33" s="1069">
        <v>119860.95699999999</v>
      </c>
      <c r="E33" s="1070">
        <v>101.38202147573116</v>
      </c>
      <c r="F33" s="1070">
        <v>98.004657939573917</v>
      </c>
      <c r="G33" s="1069">
        <v>1633.9229999999952</v>
      </c>
      <c r="H33" s="1071">
        <v>-2440.3289999999979</v>
      </c>
      <c r="I33" s="181"/>
    </row>
    <row r="34" spans="1:9" x14ac:dyDescent="0.3">
      <c r="A34" s="1068" t="s">
        <v>112</v>
      </c>
      <c r="B34" s="1069">
        <v>56475.036999999997</v>
      </c>
      <c r="C34" s="1069">
        <v>66689.701000000001</v>
      </c>
      <c r="D34" s="1069">
        <v>65933.293999999994</v>
      </c>
      <c r="E34" s="1070">
        <v>116.74767738531982</v>
      </c>
      <c r="F34" s="1070">
        <v>98.865781389543187</v>
      </c>
      <c r="G34" s="1069">
        <v>9458.2569999999978</v>
      </c>
      <c r="H34" s="1071">
        <v>-756.40700000000652</v>
      </c>
      <c r="I34" s="181"/>
    </row>
    <row r="35" spans="1:9" x14ac:dyDescent="0.3">
      <c r="A35" s="1068" t="s">
        <v>113</v>
      </c>
      <c r="B35" s="1069">
        <v>152993.74400000001</v>
      </c>
      <c r="C35" s="1069">
        <v>141567.97099999999</v>
      </c>
      <c r="D35" s="1069">
        <v>138704.79500000001</v>
      </c>
      <c r="E35" s="1070">
        <v>90.660435762654458</v>
      </c>
      <c r="F35" s="1070">
        <v>97.977525580274104</v>
      </c>
      <c r="G35" s="1069">
        <v>-14288.948999999993</v>
      </c>
      <c r="H35" s="1071">
        <v>-2863.1759999999776</v>
      </c>
      <c r="I35" s="181"/>
    </row>
    <row r="36" spans="1:9" x14ac:dyDescent="0.3">
      <c r="A36" s="1068" t="s">
        <v>114</v>
      </c>
      <c r="B36" s="1069">
        <v>59692.646999999997</v>
      </c>
      <c r="C36" s="1069">
        <v>60450.69</v>
      </c>
      <c r="D36" s="1069">
        <v>60013.995000000003</v>
      </c>
      <c r="E36" s="1070">
        <v>100.53833766158837</v>
      </c>
      <c r="F36" s="1070">
        <v>99.277601297851191</v>
      </c>
      <c r="G36" s="1069">
        <v>321.34800000000541</v>
      </c>
      <c r="H36" s="1071">
        <v>-436.69499999999971</v>
      </c>
      <c r="I36" s="181"/>
    </row>
    <row r="37" spans="1:9" x14ac:dyDescent="0.3">
      <c r="A37" s="1068" t="s">
        <v>115</v>
      </c>
      <c r="B37" s="1069">
        <v>94003.914000000004</v>
      </c>
      <c r="C37" s="1069">
        <v>142603.94</v>
      </c>
      <c r="D37" s="1069">
        <v>122721.80100000001</v>
      </c>
      <c r="E37" s="1070">
        <v>130.5496715806961</v>
      </c>
      <c r="F37" s="1070">
        <v>86.05779125036797</v>
      </c>
      <c r="G37" s="1069">
        <v>28717.887000000002</v>
      </c>
      <c r="H37" s="1071">
        <v>-19882.138999999996</v>
      </c>
      <c r="I37" s="181"/>
    </row>
    <row r="38" spans="1:9" x14ac:dyDescent="0.3">
      <c r="A38" s="1068" t="s">
        <v>116</v>
      </c>
      <c r="B38" s="1069">
        <v>209855.242</v>
      </c>
      <c r="C38" s="1069">
        <v>211987.736</v>
      </c>
      <c r="D38" s="1069">
        <v>206896.32199999999</v>
      </c>
      <c r="E38" s="1070">
        <v>98.590018542400756</v>
      </c>
      <c r="F38" s="1070">
        <v>97.598250683709352</v>
      </c>
      <c r="G38" s="1069">
        <v>-2958.9200000000128</v>
      </c>
      <c r="H38" s="1071">
        <v>-5091.4140000000189</v>
      </c>
      <c r="I38" s="181"/>
    </row>
    <row r="39" spans="1:9" x14ac:dyDescent="0.3">
      <c r="A39" s="1068" t="s">
        <v>117</v>
      </c>
      <c r="B39" s="1069">
        <v>453178.75599999999</v>
      </c>
      <c r="C39" s="1069">
        <v>406402.39600000001</v>
      </c>
      <c r="D39" s="1069">
        <v>402581.23</v>
      </c>
      <c r="E39" s="1070">
        <v>88.834973985408965</v>
      </c>
      <c r="F39" s="1070">
        <v>99.059758003985777</v>
      </c>
      <c r="G39" s="1069">
        <v>-50597.526000000013</v>
      </c>
      <c r="H39" s="1071">
        <v>-3821.1660000000265</v>
      </c>
      <c r="I39" s="181"/>
    </row>
    <row r="40" spans="1:9" x14ac:dyDescent="0.3">
      <c r="A40" s="1072" t="s">
        <v>810</v>
      </c>
      <c r="B40" s="1073">
        <v>50042267.040999994</v>
      </c>
      <c r="C40" s="1073">
        <v>69305133.589769021</v>
      </c>
      <c r="D40" s="1073">
        <v>68541978.271402001</v>
      </c>
      <c r="E40" s="1074">
        <v>136.96817175617775</v>
      </c>
      <c r="F40" s="1074">
        <v>98.89884734530014</v>
      </c>
      <c r="G40" s="1073">
        <v>18499711.230402008</v>
      </c>
      <c r="H40" s="1075">
        <v>-763155.3183670193</v>
      </c>
    </row>
    <row r="41" spans="1:9" ht="40.5" customHeight="1" x14ac:dyDescent="0.3">
      <c r="A41" s="1108" t="s">
        <v>1219</v>
      </c>
      <c r="B41" s="1108"/>
      <c r="C41" s="1108"/>
      <c r="D41" s="1108"/>
      <c r="E41" s="1108"/>
      <c r="F41" s="1108"/>
      <c r="G41" s="1108"/>
      <c r="H41" s="1108"/>
    </row>
    <row r="42" spans="1:9" x14ac:dyDescent="0.3">
      <c r="A42" s="5" t="s">
        <v>21</v>
      </c>
    </row>
  </sheetData>
  <mergeCells count="10">
    <mergeCell ref="A41:H41"/>
    <mergeCell ref="A5:A9"/>
    <mergeCell ref="H5:H9"/>
    <mergeCell ref="I5:I8"/>
    <mergeCell ref="B5:B9"/>
    <mergeCell ref="C5:C9"/>
    <mergeCell ref="D5:D9"/>
    <mergeCell ref="E5:E9"/>
    <mergeCell ref="F5:F9"/>
    <mergeCell ref="G5:G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C066-A4CB-452A-80BD-34A00BB27679}">
  <dimension ref="A1:G19"/>
  <sheetViews>
    <sheetView showGridLines="0" topLeftCell="A22" workbookViewId="0">
      <selection activeCell="H19" sqref="H19"/>
    </sheetView>
  </sheetViews>
  <sheetFormatPr baseColWidth="10" defaultColWidth="10.453125" defaultRowHeight="13" x14ac:dyDescent="0.3"/>
  <cols>
    <col min="1" max="1" width="59.453125" style="4" customWidth="1"/>
    <col min="2" max="5" width="11.453125" style="4" customWidth="1"/>
    <col min="6" max="6" width="10.453125" style="4"/>
    <col min="7" max="7" width="9.453125" style="4" bestFit="1" customWidth="1"/>
    <col min="8" max="8" width="10.453125" style="4"/>
    <col min="9" max="9" width="10.6328125" style="4" bestFit="1" customWidth="1"/>
    <col min="10" max="10" width="10.453125" style="4"/>
    <col min="11" max="11" width="10.6328125" style="4" bestFit="1" customWidth="1"/>
    <col min="12" max="16384" width="10.453125" style="4"/>
  </cols>
  <sheetData>
    <row r="1" spans="1:6" x14ac:dyDescent="0.3">
      <c r="A1" s="183" t="s">
        <v>118</v>
      </c>
    </row>
    <row r="2" spans="1:6" ht="13.25" customHeight="1" x14ac:dyDescent="0.3">
      <c r="A2" s="183" t="s">
        <v>620</v>
      </c>
      <c r="C2" s="434"/>
    </row>
    <row r="3" spans="1:6" x14ac:dyDescent="0.3">
      <c r="A3" s="549" t="s">
        <v>747</v>
      </c>
    </row>
    <row r="5" spans="1:6" x14ac:dyDescent="0.3">
      <c r="A5" s="196"/>
      <c r="B5" s="546" t="s">
        <v>119</v>
      </c>
      <c r="C5" s="546" t="s">
        <v>120</v>
      </c>
      <c r="D5" s="546" t="s">
        <v>119</v>
      </c>
      <c r="E5" s="553" t="s">
        <v>121</v>
      </c>
    </row>
    <row r="6" spans="1:6" x14ac:dyDescent="0.3">
      <c r="A6" s="355"/>
      <c r="B6" s="201">
        <v>2020</v>
      </c>
      <c r="C6" s="201">
        <v>2021</v>
      </c>
      <c r="D6" s="201">
        <v>2021</v>
      </c>
      <c r="E6" s="202" t="s">
        <v>621</v>
      </c>
    </row>
    <row r="7" spans="1:6" ht="13.25" customHeight="1" x14ac:dyDescent="0.3">
      <c r="A7" s="197" t="s">
        <v>20</v>
      </c>
      <c r="B7" s="390">
        <v>41967673.137253232</v>
      </c>
      <c r="C7" s="390">
        <v>47272825.79638318</v>
      </c>
      <c r="D7" s="390">
        <v>57882140.199079998</v>
      </c>
      <c r="E7" s="638">
        <v>37.920775378180402</v>
      </c>
      <c r="F7" s="660"/>
    </row>
    <row r="8" spans="1:6" ht="13.25" customHeight="1" x14ac:dyDescent="0.3">
      <c r="A8" s="198" t="s">
        <v>122</v>
      </c>
      <c r="B8" s="387">
        <v>41952320.730116457</v>
      </c>
      <c r="C8" s="387">
        <v>47253922.775383182</v>
      </c>
      <c r="D8" s="387">
        <v>57871036.929959998</v>
      </c>
      <c r="E8" s="639">
        <v>37.944780938938393</v>
      </c>
      <c r="F8" s="660"/>
    </row>
    <row r="9" spans="1:6" ht="12.5" customHeight="1" x14ac:dyDescent="0.3">
      <c r="A9" s="192" t="s">
        <v>123</v>
      </c>
      <c r="B9" s="387">
        <v>15352.407136778967</v>
      </c>
      <c r="C9" s="387">
        <v>18903.021000000001</v>
      </c>
      <c r="D9" s="387">
        <v>11103.269119999999</v>
      </c>
      <c r="E9" s="639">
        <v>-27.677340621064751</v>
      </c>
      <c r="F9" s="660"/>
    </row>
    <row r="10" spans="1:6" ht="13.25" customHeight="1" x14ac:dyDescent="0.3">
      <c r="A10" s="197" t="s">
        <v>72</v>
      </c>
      <c r="B10" s="390">
        <v>57273465.811370678</v>
      </c>
      <c r="C10" s="390">
        <v>56356247.484589994</v>
      </c>
      <c r="D10" s="390">
        <v>76379806.615779996</v>
      </c>
      <c r="E10" s="638">
        <v>33.359847415792444</v>
      </c>
      <c r="F10" s="660"/>
    </row>
    <row r="11" spans="1:6" ht="13.25" customHeight="1" x14ac:dyDescent="0.3">
      <c r="A11" s="198" t="s">
        <v>122</v>
      </c>
      <c r="B11" s="387">
        <v>50152233.014468327</v>
      </c>
      <c r="C11" s="387">
        <v>46897695.574727498</v>
      </c>
      <c r="D11" s="387">
        <v>68419611.201130003</v>
      </c>
      <c r="E11" s="639">
        <v>36.423858098983857</v>
      </c>
      <c r="F11" s="660"/>
    </row>
    <row r="12" spans="1:6" ht="13.25" customHeight="1" x14ac:dyDescent="0.3">
      <c r="A12" s="192" t="s">
        <v>123</v>
      </c>
      <c r="B12" s="387">
        <v>7121232.7969023492</v>
      </c>
      <c r="C12" s="387">
        <v>9458551.9098624997</v>
      </c>
      <c r="D12" s="411">
        <v>7960195.4146500006</v>
      </c>
      <c r="E12" s="639">
        <v>11.781142980083303</v>
      </c>
      <c r="F12" s="660"/>
    </row>
    <row r="13" spans="1:6" ht="13.25" customHeight="1" x14ac:dyDescent="0.3">
      <c r="A13" s="189" t="s">
        <v>124</v>
      </c>
      <c r="B13" s="390">
        <v>-15305792.674117446</v>
      </c>
      <c r="C13" s="390">
        <v>-9083421.6882068142</v>
      </c>
      <c r="D13" s="390">
        <v>-18497666.223839991</v>
      </c>
      <c r="E13" s="638"/>
      <c r="F13" s="660"/>
    </row>
    <row r="14" spans="1:6" ht="13.25" customHeight="1" x14ac:dyDescent="0.3">
      <c r="A14" s="199" t="s">
        <v>804</v>
      </c>
      <c r="B14" s="640">
        <v>-7.3088996521827472</v>
      </c>
      <c r="C14" s="640">
        <v>-4.3105401798114604</v>
      </c>
      <c r="D14" s="640">
        <v>-7.6870776990578316</v>
      </c>
      <c r="E14" s="438"/>
      <c r="F14" s="660"/>
    </row>
    <row r="15" spans="1:6" ht="13.25" customHeight="1" x14ac:dyDescent="0.3">
      <c r="A15" s="1115" t="s">
        <v>760</v>
      </c>
      <c r="B15" s="1115"/>
      <c r="C15" s="1115"/>
      <c r="D15" s="1115"/>
      <c r="E15" s="1115"/>
      <c r="F15" s="661"/>
    </row>
    <row r="16" spans="1:6" x14ac:dyDescent="0.3">
      <c r="A16" s="4" t="s">
        <v>805</v>
      </c>
    </row>
    <row r="17" spans="1:7" x14ac:dyDescent="0.3">
      <c r="A17" s="200" t="s">
        <v>21</v>
      </c>
    </row>
    <row r="18" spans="1:7" x14ac:dyDescent="0.3">
      <c r="C18" s="270"/>
    </row>
    <row r="19" spans="1:7" x14ac:dyDescent="0.3">
      <c r="C19" s="270"/>
      <c r="D19" s="43"/>
      <c r="G19" s="43"/>
    </row>
  </sheetData>
  <mergeCells count="1">
    <mergeCell ref="A15:E15"/>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AB19-8302-4044-905C-28C4ADB517DE}">
  <sheetPr>
    <pageSetUpPr autoPageBreaks="0"/>
  </sheetPr>
  <dimension ref="A1:H15"/>
  <sheetViews>
    <sheetView showGridLines="0" zoomScaleNormal="100" workbookViewId="0">
      <selection activeCell="B10" sqref="B10"/>
    </sheetView>
  </sheetViews>
  <sheetFormatPr baseColWidth="10" defaultColWidth="10.453125" defaultRowHeight="13" x14ac:dyDescent="0.3"/>
  <cols>
    <col min="1" max="1" width="44.453125" style="4" customWidth="1"/>
    <col min="2" max="2" width="12.453125" style="4" customWidth="1"/>
    <col min="3" max="16384" width="10.453125" style="4"/>
  </cols>
  <sheetData>
    <row r="1" spans="1:8" x14ac:dyDescent="0.3">
      <c r="A1" s="183" t="s">
        <v>128</v>
      </c>
    </row>
    <row r="2" spans="1:8" x14ac:dyDescent="0.3">
      <c r="A2" s="183" t="s">
        <v>622</v>
      </c>
    </row>
    <row r="3" spans="1:8" x14ac:dyDescent="0.3">
      <c r="A3" s="1023" t="s">
        <v>275</v>
      </c>
    </row>
    <row r="5" spans="1:8" x14ac:dyDescent="0.3">
      <c r="A5" s="203"/>
      <c r="B5" s="1021" t="s">
        <v>737</v>
      </c>
      <c r="C5" s="1022" t="s">
        <v>166</v>
      </c>
    </row>
    <row r="6" spans="1:8" ht="13.25" customHeight="1" x14ac:dyDescent="0.3">
      <c r="A6" s="204" t="s">
        <v>130</v>
      </c>
      <c r="B6" s="267">
        <v>-18497666.223839998</v>
      </c>
      <c r="C6" s="752">
        <v>-7.6870776990578955</v>
      </c>
      <c r="E6" s="30"/>
      <c r="F6" s="80"/>
      <c r="G6" s="43"/>
      <c r="H6" s="43"/>
    </row>
    <row r="7" spans="1:8" ht="13.25" customHeight="1" x14ac:dyDescent="0.3">
      <c r="A7" s="204" t="s">
        <v>131</v>
      </c>
      <c r="B7" s="267">
        <v>7404721.1676823609</v>
      </c>
      <c r="C7" s="752">
        <v>3.0771809949988729</v>
      </c>
      <c r="E7" s="30"/>
      <c r="F7" s="80"/>
      <c r="G7" s="43"/>
      <c r="H7" s="43"/>
    </row>
    <row r="8" spans="1:8" ht="13.25" customHeight="1" x14ac:dyDescent="0.3">
      <c r="A8" s="205" t="s">
        <v>132</v>
      </c>
      <c r="B8" s="268">
        <v>2489686.1529670432</v>
      </c>
      <c r="C8" s="753">
        <v>1.0346392173224752</v>
      </c>
      <c r="E8" s="30"/>
      <c r="F8" s="80"/>
      <c r="G8" s="43"/>
      <c r="H8" s="43"/>
    </row>
    <row r="9" spans="1:8" ht="13.25" customHeight="1" x14ac:dyDescent="0.3">
      <c r="A9" s="205" t="s">
        <v>133</v>
      </c>
      <c r="B9" s="268">
        <v>-24005.077643237077</v>
      </c>
      <c r="C9" s="753">
        <v>-9.9757934207753245E-3</v>
      </c>
      <c r="E9" s="30"/>
      <c r="F9" s="80"/>
      <c r="G9" s="43"/>
      <c r="H9" s="43"/>
    </row>
    <row r="10" spans="1:8" ht="13.25" customHeight="1" x14ac:dyDescent="0.3">
      <c r="A10" s="205" t="s">
        <v>134</v>
      </c>
      <c r="B10" s="268">
        <v>3990907.5232177521</v>
      </c>
      <c r="C10" s="753">
        <v>1.6585019888179664</v>
      </c>
      <c r="E10" s="30"/>
      <c r="F10" s="80"/>
      <c r="G10" s="43"/>
      <c r="H10" s="43"/>
    </row>
    <row r="11" spans="1:8" ht="13.25" customHeight="1" x14ac:dyDescent="0.3">
      <c r="A11" s="205" t="s">
        <v>135</v>
      </c>
      <c r="B11" s="268">
        <v>948132.56914080225</v>
      </c>
      <c r="C11" s="753">
        <v>0.39401558227920652</v>
      </c>
      <c r="E11" s="30"/>
      <c r="F11" s="80"/>
      <c r="G11" s="43"/>
      <c r="H11" s="43"/>
    </row>
    <row r="12" spans="1:8" ht="13.25" customHeight="1" x14ac:dyDescent="0.3">
      <c r="A12" s="206" t="s">
        <v>136</v>
      </c>
      <c r="B12" s="269">
        <v>-25902387.391522363</v>
      </c>
      <c r="C12" s="754">
        <v>-10.764258694056769</v>
      </c>
      <c r="E12" s="30"/>
      <c r="F12" s="80"/>
      <c r="G12" s="43"/>
      <c r="H12" s="43"/>
    </row>
    <row r="13" spans="1:8" x14ac:dyDescent="0.3">
      <c r="A13" s="200" t="s">
        <v>21</v>
      </c>
    </row>
    <row r="14" spans="1:8" x14ac:dyDescent="0.3">
      <c r="A14" s="208"/>
    </row>
    <row r="15" spans="1:8" x14ac:dyDescent="0.3">
      <c r="B15" s="43"/>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CCB0B-E57E-4685-8F11-D973481A10A8}">
  <dimension ref="A1:G29"/>
  <sheetViews>
    <sheetView showGridLines="0" topLeftCell="A4" workbookViewId="0">
      <selection activeCell="C15" sqref="C15"/>
    </sheetView>
  </sheetViews>
  <sheetFormatPr baseColWidth="10" defaultColWidth="10.453125" defaultRowHeight="13" x14ac:dyDescent="0.3"/>
  <cols>
    <col min="1" max="1" width="10.453125" style="4"/>
    <col min="2" max="2" width="26.453125" style="4" customWidth="1"/>
    <col min="3" max="4" width="13.453125" style="4" customWidth="1"/>
    <col min="5" max="16384" width="10.453125" style="4"/>
  </cols>
  <sheetData>
    <row r="1" spans="1:7" x14ac:dyDescent="0.3">
      <c r="A1" s="183" t="s">
        <v>137</v>
      </c>
    </row>
    <row r="2" spans="1:7" x14ac:dyDescent="0.3">
      <c r="A2" s="183" t="s">
        <v>623</v>
      </c>
    </row>
    <row r="3" spans="1:7" x14ac:dyDescent="0.3">
      <c r="A3" s="549" t="s">
        <v>733</v>
      </c>
      <c r="C3" s="434"/>
    </row>
    <row r="4" spans="1:7" x14ac:dyDescent="0.3">
      <c r="A4" s="209"/>
      <c r="B4" s="1113"/>
      <c r="C4" s="1113"/>
      <c r="D4" s="1113"/>
    </row>
    <row r="5" spans="1:7" x14ac:dyDescent="0.3">
      <c r="A5" s="1119"/>
      <c r="B5" s="1120"/>
      <c r="C5" s="143" t="s">
        <v>23</v>
      </c>
      <c r="D5" s="421" t="s">
        <v>598</v>
      </c>
    </row>
    <row r="6" spans="1:7" x14ac:dyDescent="0.3">
      <c r="A6" s="1121" t="s">
        <v>138</v>
      </c>
      <c r="B6" s="1122"/>
      <c r="C6" s="627">
        <v>-15305792.778644355</v>
      </c>
      <c r="D6" s="627">
        <v>-18497666.223840002</v>
      </c>
      <c r="E6" s="46"/>
      <c r="F6" s="46"/>
      <c r="G6" s="46"/>
    </row>
    <row r="7" spans="1:7" x14ac:dyDescent="0.3">
      <c r="A7" s="1121" t="s">
        <v>139</v>
      </c>
      <c r="B7" s="1122"/>
      <c r="C7" s="627">
        <v>-6684817.0962734707</v>
      </c>
      <c r="D7" s="627">
        <v>-3960905.7556100022</v>
      </c>
      <c r="E7" s="46"/>
      <c r="F7" s="46"/>
    </row>
    <row r="8" spans="1:7" x14ac:dyDescent="0.3">
      <c r="A8" s="1117" t="s">
        <v>140</v>
      </c>
      <c r="B8" s="1118"/>
      <c r="C8" s="628">
        <v>763594.23053473874</v>
      </c>
      <c r="D8" s="628">
        <v>255158.66274000006</v>
      </c>
      <c r="E8" s="46"/>
      <c r="F8" s="46"/>
    </row>
    <row r="9" spans="1:7" x14ac:dyDescent="0.3">
      <c r="A9" s="1117" t="s">
        <v>141</v>
      </c>
      <c r="B9" s="1118"/>
      <c r="C9" s="628">
        <v>2284007.3762801611</v>
      </c>
      <c r="D9" s="628">
        <v>1929906.08336</v>
      </c>
      <c r="E9" s="46"/>
      <c r="F9" s="46"/>
    </row>
    <row r="10" spans="1:7" x14ac:dyDescent="0.3">
      <c r="A10" s="1117" t="s">
        <v>142</v>
      </c>
      <c r="B10" s="1118"/>
      <c r="C10" s="628">
        <v>1520413.1457454225</v>
      </c>
      <c r="D10" s="628">
        <v>1674747.42062</v>
      </c>
      <c r="E10" s="46"/>
      <c r="F10" s="46"/>
    </row>
    <row r="11" spans="1:7" x14ac:dyDescent="0.3">
      <c r="A11" s="1117" t="s">
        <v>143</v>
      </c>
      <c r="B11" s="1118"/>
      <c r="C11" s="628">
        <v>-6450301.4175066547</v>
      </c>
      <c r="D11" s="628">
        <v>-4879380.7766900007</v>
      </c>
      <c r="E11" s="46"/>
      <c r="F11" s="46"/>
    </row>
    <row r="12" spans="1:7" x14ac:dyDescent="0.3">
      <c r="A12" s="1117" t="s">
        <v>144</v>
      </c>
      <c r="B12" s="1118"/>
      <c r="C12" s="628">
        <v>8895709.2553124931</v>
      </c>
      <c r="D12" s="628">
        <v>5429433.2246199995</v>
      </c>
      <c r="E12" s="46"/>
      <c r="F12" s="46"/>
    </row>
    <row r="13" spans="1:7" x14ac:dyDescent="0.3">
      <c r="A13" s="1117" t="s">
        <v>145</v>
      </c>
      <c r="B13" s="1118"/>
      <c r="C13" s="628">
        <v>15346010.672819147</v>
      </c>
      <c r="D13" s="628">
        <v>10308814.00131</v>
      </c>
      <c r="E13" s="46"/>
      <c r="F13" s="46"/>
    </row>
    <row r="14" spans="1:7" ht="14.5" x14ac:dyDescent="0.3">
      <c r="A14" s="1117" t="s">
        <v>146</v>
      </c>
      <c r="B14" s="1118"/>
      <c r="C14" s="628">
        <v>0</v>
      </c>
      <c r="D14" s="628">
        <v>0</v>
      </c>
      <c r="E14" s="46"/>
      <c r="F14" s="46"/>
    </row>
    <row r="15" spans="1:7" x14ac:dyDescent="0.3">
      <c r="A15" s="1117" t="s">
        <v>147</v>
      </c>
      <c r="B15" s="1118"/>
      <c r="C15" s="628">
        <v>0</v>
      </c>
      <c r="D15" s="628">
        <v>0</v>
      </c>
      <c r="E15" s="46"/>
      <c r="F15" s="46"/>
    </row>
    <row r="16" spans="1:7" x14ac:dyDescent="0.3">
      <c r="A16" s="1117" t="s">
        <v>148</v>
      </c>
      <c r="B16" s="1118"/>
      <c r="C16" s="628">
        <v>0</v>
      </c>
      <c r="D16" s="628">
        <v>0</v>
      </c>
      <c r="E16" s="46"/>
      <c r="F16" s="46"/>
    </row>
    <row r="17" spans="1:6" x14ac:dyDescent="0.3">
      <c r="A17" s="1117" t="s">
        <v>149</v>
      </c>
      <c r="B17" s="1118"/>
      <c r="C17" s="628">
        <v>0</v>
      </c>
      <c r="D17" s="628">
        <v>0</v>
      </c>
      <c r="E17" s="46"/>
      <c r="F17" s="46"/>
    </row>
    <row r="18" spans="1:6" x14ac:dyDescent="0.3">
      <c r="A18" s="1117" t="s">
        <v>150</v>
      </c>
      <c r="B18" s="1118"/>
      <c r="C18" s="628">
        <v>-998109.90930155548</v>
      </c>
      <c r="D18" s="628">
        <v>663316.3583399991</v>
      </c>
      <c r="E18" s="46"/>
      <c r="F18" s="46"/>
    </row>
    <row r="19" spans="1:6" x14ac:dyDescent="0.3">
      <c r="A19" s="1121" t="s">
        <v>151</v>
      </c>
      <c r="B19" s="1122"/>
      <c r="C19" s="627">
        <v>8620975.6823708825</v>
      </c>
      <c r="D19" s="627">
        <v>14536760.46823</v>
      </c>
      <c r="E19" s="46"/>
      <c r="F19" s="46"/>
    </row>
    <row r="20" spans="1:6" x14ac:dyDescent="0.3">
      <c r="A20" s="1117" t="s">
        <v>152</v>
      </c>
      <c r="B20" s="1118"/>
      <c r="C20" s="628">
        <v>3712027.9305210644</v>
      </c>
      <c r="D20" s="628">
        <v>11645466.04984</v>
      </c>
      <c r="E20" s="46"/>
      <c r="F20" s="46"/>
    </row>
    <row r="21" spans="1:6" x14ac:dyDescent="0.3">
      <c r="A21" s="1117" t="s">
        <v>153</v>
      </c>
      <c r="B21" s="1118"/>
      <c r="C21" s="628">
        <v>5166295.4953514142</v>
      </c>
      <c r="D21" s="628">
        <v>12058392.1527</v>
      </c>
      <c r="E21" s="46"/>
      <c r="F21" s="46"/>
    </row>
    <row r="22" spans="1:6" x14ac:dyDescent="0.3">
      <c r="A22" s="1117" t="s">
        <v>154</v>
      </c>
      <c r="B22" s="1118"/>
      <c r="C22" s="628">
        <v>1454267.56483035</v>
      </c>
      <c r="D22" s="628">
        <v>412926.10285999998</v>
      </c>
      <c r="E22" s="46"/>
      <c r="F22" s="46"/>
    </row>
    <row r="23" spans="1:6" x14ac:dyDescent="0.3">
      <c r="A23" s="1117" t="s">
        <v>155</v>
      </c>
      <c r="B23" s="1118"/>
      <c r="C23" s="628">
        <v>5323445.8278802913</v>
      </c>
      <c r="D23" s="628">
        <v>3222080.4059600001</v>
      </c>
      <c r="E23" s="46"/>
      <c r="F23" s="46"/>
    </row>
    <row r="24" spans="1:6" x14ac:dyDescent="0.3">
      <c r="A24" s="1117" t="s">
        <v>153</v>
      </c>
      <c r="B24" s="1118"/>
      <c r="C24" s="628">
        <v>13528861.484949224</v>
      </c>
      <c r="D24" s="628">
        <v>10944813.523</v>
      </c>
      <c r="E24" s="46"/>
      <c r="F24" s="46"/>
    </row>
    <row r="25" spans="1:6" x14ac:dyDescent="0.3">
      <c r="A25" s="1117" t="s">
        <v>154</v>
      </c>
      <c r="B25" s="1118"/>
      <c r="C25" s="628">
        <v>8205415.6570689334</v>
      </c>
      <c r="D25" s="628">
        <v>7722733.1170399999</v>
      </c>
      <c r="E25" s="46"/>
      <c r="F25" s="46"/>
    </row>
    <row r="26" spans="1:6" x14ac:dyDescent="0.3">
      <c r="A26" s="1125" t="s">
        <v>156</v>
      </c>
      <c r="B26" s="1126"/>
      <c r="C26" s="628">
        <v>-414498.07603047369</v>
      </c>
      <c r="D26" s="628">
        <v>-330785.98757</v>
      </c>
      <c r="E26" s="46"/>
      <c r="F26" s="46"/>
    </row>
    <row r="27" spans="1:6" ht="13.25" customHeight="1" x14ac:dyDescent="0.3">
      <c r="A27" s="1123" t="s">
        <v>748</v>
      </c>
      <c r="B27" s="1123"/>
      <c r="C27" s="1123"/>
      <c r="D27" s="1123"/>
    </row>
    <row r="28" spans="1:6" ht="13.5" customHeight="1" x14ac:dyDescent="0.3">
      <c r="A28" s="1124"/>
      <c r="B28" s="1124"/>
      <c r="C28" s="1124"/>
      <c r="D28" s="1124"/>
    </row>
    <row r="29" spans="1:6" x14ac:dyDescent="0.3">
      <c r="A29" s="1116" t="s">
        <v>21</v>
      </c>
      <c r="B29" s="1116"/>
      <c r="C29" s="1116"/>
      <c r="D29" s="1116"/>
    </row>
  </sheetData>
  <mergeCells count="25">
    <mergeCell ref="A23:B23"/>
    <mergeCell ref="A24:B24"/>
    <mergeCell ref="A25:B25"/>
    <mergeCell ref="A26:B26"/>
    <mergeCell ref="A18:B18"/>
    <mergeCell ref="A19:B19"/>
    <mergeCell ref="A20:B20"/>
    <mergeCell ref="A21:B21"/>
    <mergeCell ref="A22:B22"/>
    <mergeCell ref="A29:D29"/>
    <mergeCell ref="A15:B15"/>
    <mergeCell ref="B4:D4"/>
    <mergeCell ref="A5:B5"/>
    <mergeCell ref="A6:B6"/>
    <mergeCell ref="A7:B7"/>
    <mergeCell ref="A8:B8"/>
    <mergeCell ref="A9:B9"/>
    <mergeCell ref="A10:B10"/>
    <mergeCell ref="A11:B11"/>
    <mergeCell ref="A12:B12"/>
    <mergeCell ref="A13:B13"/>
    <mergeCell ref="A14:B14"/>
    <mergeCell ref="A27:D28"/>
    <mergeCell ref="A16:B16"/>
    <mergeCell ref="A17:B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4ABC-024D-40BB-BA15-6FE087106FA2}">
  <dimension ref="A1:D15"/>
  <sheetViews>
    <sheetView showGridLines="0" workbookViewId="0">
      <selection activeCell="B21" sqref="B21"/>
    </sheetView>
  </sheetViews>
  <sheetFormatPr baseColWidth="10" defaultColWidth="10.453125" defaultRowHeight="13" x14ac:dyDescent="0.3"/>
  <cols>
    <col min="1" max="1" width="32.453125" style="4" customWidth="1"/>
    <col min="2" max="16384" width="10.453125" style="4"/>
  </cols>
  <sheetData>
    <row r="1" spans="1:4" x14ac:dyDescent="0.3">
      <c r="A1" s="183" t="s">
        <v>157</v>
      </c>
    </row>
    <row r="2" spans="1:4" ht="13.25" customHeight="1" x14ac:dyDescent="0.3">
      <c r="A2" s="212" t="s">
        <v>749</v>
      </c>
      <c r="C2" s="434"/>
    </row>
    <row r="3" spans="1:4" x14ac:dyDescent="0.3">
      <c r="A3" s="549" t="s">
        <v>733</v>
      </c>
    </row>
    <row r="5" spans="1:4" x14ac:dyDescent="0.3">
      <c r="A5" s="211" t="s">
        <v>158</v>
      </c>
      <c r="B5" s="422">
        <v>26964111.431310005</v>
      </c>
      <c r="C5" s="181"/>
    </row>
    <row r="6" spans="1:4" x14ac:dyDescent="0.3">
      <c r="A6" s="415" t="s">
        <v>159</v>
      </c>
      <c r="B6" s="423">
        <v>23003205.675700001</v>
      </c>
      <c r="C6" s="181"/>
    </row>
    <row r="7" spans="1:4" x14ac:dyDescent="0.3">
      <c r="A7" s="355" t="s">
        <v>160</v>
      </c>
      <c r="B7" s="426">
        <v>3960905.7556100022</v>
      </c>
      <c r="C7" s="181"/>
    </row>
    <row r="8" spans="1:4" x14ac:dyDescent="0.3">
      <c r="A8" s="416" t="s">
        <v>161</v>
      </c>
      <c r="B8" s="427">
        <v>26964111.431310002</v>
      </c>
      <c r="C8" s="181"/>
    </row>
    <row r="9" spans="1:4" x14ac:dyDescent="0.3">
      <c r="A9" s="415" t="s">
        <v>624</v>
      </c>
      <c r="B9" s="424">
        <v>18497666.223840002</v>
      </c>
      <c r="C9" s="181"/>
    </row>
    <row r="10" spans="1:4" x14ac:dyDescent="0.3">
      <c r="A10" s="415" t="s">
        <v>162</v>
      </c>
      <c r="B10" s="424">
        <v>8135659.2198999999</v>
      </c>
      <c r="C10" s="181"/>
    </row>
    <row r="11" spans="1:4" x14ac:dyDescent="0.3">
      <c r="A11" s="355" t="s">
        <v>163</v>
      </c>
      <c r="B11" s="425">
        <v>330785.98757</v>
      </c>
      <c r="C11" s="674"/>
    </row>
    <row r="12" spans="1:4" ht="13.25" customHeight="1" x14ac:dyDescent="0.3">
      <c r="A12" s="1127" t="s">
        <v>732</v>
      </c>
      <c r="B12" s="1127"/>
      <c r="C12" s="1128"/>
      <c r="D12" s="181"/>
    </row>
    <row r="13" spans="1:4" ht="13.25" customHeight="1" x14ac:dyDescent="0.3">
      <c r="A13" s="1128"/>
      <c r="B13" s="1128"/>
      <c r="C13" s="1128"/>
      <c r="D13" s="181"/>
    </row>
    <row r="14" spans="1:4" ht="14.75" customHeight="1" x14ac:dyDescent="0.3">
      <c r="A14" s="1128"/>
      <c r="B14" s="1128"/>
      <c r="C14" s="1128"/>
      <c r="D14" s="181"/>
    </row>
    <row r="15" spans="1:4" x14ac:dyDescent="0.3">
      <c r="A15" s="5" t="s">
        <v>164</v>
      </c>
    </row>
  </sheetData>
  <mergeCells count="1">
    <mergeCell ref="A12:C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776B-14B9-438B-AC7B-222EB99D7634}">
  <dimension ref="A1:C17"/>
  <sheetViews>
    <sheetView showGridLines="0" workbookViewId="0">
      <selection activeCell="D11" sqref="D11"/>
    </sheetView>
  </sheetViews>
  <sheetFormatPr baseColWidth="10" defaultRowHeight="14.5" x14ac:dyDescent="0.35"/>
  <cols>
    <col min="1" max="1" width="34.1796875" bestFit="1" customWidth="1"/>
    <col min="2" max="2" width="11.81640625" customWidth="1"/>
  </cols>
  <sheetData>
    <row r="1" spans="1:3" x14ac:dyDescent="0.35">
      <c r="A1" s="16" t="s">
        <v>704</v>
      </c>
    </row>
    <row r="2" spans="1:3" x14ac:dyDescent="0.35">
      <c r="A2" s="16" t="s">
        <v>703</v>
      </c>
    </row>
    <row r="4" spans="1:3" x14ac:dyDescent="0.35">
      <c r="A4" s="588"/>
      <c r="B4" s="589" t="s">
        <v>634</v>
      </c>
      <c r="C4" s="590" t="s">
        <v>635</v>
      </c>
    </row>
    <row r="5" spans="1:3" x14ac:dyDescent="0.35">
      <c r="A5" s="98" t="s">
        <v>705</v>
      </c>
      <c r="B5" s="1081">
        <v>21.4</v>
      </c>
      <c r="C5" s="1081">
        <v>21.6</v>
      </c>
    </row>
    <row r="6" spans="1:3" x14ac:dyDescent="0.35">
      <c r="A6" s="100" t="s">
        <v>246</v>
      </c>
      <c r="B6" s="1080"/>
      <c r="C6" s="1080"/>
    </row>
    <row r="7" spans="1:3" x14ac:dyDescent="0.35">
      <c r="A7" s="98" t="s">
        <v>706</v>
      </c>
      <c r="B7" s="1080">
        <v>19.7</v>
      </c>
      <c r="C7" s="1080">
        <v>18.2</v>
      </c>
    </row>
    <row r="8" spans="1:3" x14ac:dyDescent="0.35">
      <c r="A8" s="100" t="s">
        <v>707</v>
      </c>
      <c r="B8" s="1080"/>
      <c r="C8" s="1080"/>
    </row>
    <row r="9" spans="1:3" x14ac:dyDescent="0.35">
      <c r="A9" s="98" t="s">
        <v>708</v>
      </c>
      <c r="B9" s="1080">
        <v>17.5</v>
      </c>
      <c r="C9" s="1080">
        <v>17.600000000000001</v>
      </c>
    </row>
    <row r="10" spans="1:3" x14ac:dyDescent="0.35">
      <c r="A10" s="100" t="s">
        <v>707</v>
      </c>
      <c r="B10" s="1080"/>
      <c r="C10" s="1080"/>
    </row>
    <row r="11" spans="1:3" x14ac:dyDescent="0.35">
      <c r="A11" s="98" t="s">
        <v>709</v>
      </c>
      <c r="B11" s="1080">
        <v>-0.9</v>
      </c>
      <c r="C11" s="1080">
        <v>-1.5</v>
      </c>
    </row>
    <row r="12" spans="1:3" x14ac:dyDescent="0.35">
      <c r="A12" s="100" t="s">
        <v>246</v>
      </c>
      <c r="B12" s="1080"/>
      <c r="C12" s="1080"/>
    </row>
    <row r="13" spans="1:3" x14ac:dyDescent="0.35">
      <c r="A13" s="98" t="s">
        <v>710</v>
      </c>
      <c r="B13" s="1080">
        <v>31.1</v>
      </c>
      <c r="C13" s="1080">
        <v>31.3</v>
      </c>
    </row>
    <row r="14" spans="1:3" x14ac:dyDescent="0.35">
      <c r="A14" s="100" t="s">
        <v>246</v>
      </c>
      <c r="B14" s="1080"/>
      <c r="C14" s="1080"/>
    </row>
    <row r="15" spans="1:3" x14ac:dyDescent="0.35">
      <c r="A15" s="591" t="s">
        <v>711</v>
      </c>
      <c r="B15" s="1081">
        <v>-4.9000000000000004</v>
      </c>
      <c r="C15" s="1081">
        <v>-6.6</v>
      </c>
    </row>
    <row r="16" spans="1:3" x14ac:dyDescent="0.35">
      <c r="A16" s="101" t="s">
        <v>712</v>
      </c>
      <c r="B16" s="1082"/>
      <c r="C16" s="1082"/>
    </row>
    <row r="17" spans="1:3" x14ac:dyDescent="0.35">
      <c r="A17" s="25" t="s">
        <v>4</v>
      </c>
      <c r="B17" s="7"/>
      <c r="C17" s="592"/>
    </row>
  </sheetData>
  <mergeCells count="12">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A949-B0AA-457C-9420-7BDB5795C620}">
  <dimension ref="A1:I22"/>
  <sheetViews>
    <sheetView workbookViewId="0">
      <selection activeCell="F27" sqref="F27"/>
    </sheetView>
  </sheetViews>
  <sheetFormatPr baseColWidth="10" defaultColWidth="10.453125" defaultRowHeight="13" x14ac:dyDescent="0.3"/>
  <cols>
    <col min="1" max="1" width="25.453125" style="7" customWidth="1"/>
    <col min="2" max="16384" width="10.453125" style="7"/>
  </cols>
  <sheetData>
    <row r="1" spans="1:9" x14ac:dyDescent="0.3">
      <c r="A1" s="44" t="s">
        <v>165</v>
      </c>
    </row>
    <row r="2" spans="1:9" x14ac:dyDescent="0.3">
      <c r="A2" s="44" t="s">
        <v>625</v>
      </c>
      <c r="C2" s="489"/>
    </row>
    <row r="3" spans="1:9" x14ac:dyDescent="0.3">
      <c r="A3" s="45" t="s">
        <v>813</v>
      </c>
    </row>
    <row r="4" spans="1:9" x14ac:dyDescent="0.3">
      <c r="A4" s="428"/>
    </row>
    <row r="5" spans="1:9" x14ac:dyDescent="0.3">
      <c r="A5" s="152"/>
      <c r="B5" s="1129">
        <v>2018</v>
      </c>
      <c r="C5" s="1130"/>
      <c r="D5" s="1131">
        <v>2019</v>
      </c>
      <c r="E5" s="1130"/>
      <c r="F5" s="1129">
        <v>2020</v>
      </c>
      <c r="G5" s="1130"/>
      <c r="H5" s="1131">
        <v>2021</v>
      </c>
      <c r="I5" s="1130"/>
    </row>
    <row r="6" spans="1:9" x14ac:dyDescent="0.3">
      <c r="A6" s="158"/>
      <c r="B6" s="429" t="s">
        <v>85</v>
      </c>
      <c r="C6" s="430" t="s">
        <v>166</v>
      </c>
      <c r="D6" s="431" t="s">
        <v>85</v>
      </c>
      <c r="E6" s="430" t="s">
        <v>166</v>
      </c>
      <c r="F6" s="429" t="s">
        <v>85</v>
      </c>
      <c r="G6" s="430" t="s">
        <v>166</v>
      </c>
      <c r="H6" s="431" t="s">
        <v>85</v>
      </c>
      <c r="I6" s="430" t="s">
        <v>166</v>
      </c>
    </row>
    <row r="7" spans="1:9" x14ac:dyDescent="0.3">
      <c r="A7" s="550" t="s">
        <v>167</v>
      </c>
      <c r="B7" s="675">
        <v>14133.8472876</v>
      </c>
      <c r="C7" s="676">
        <v>5.1905841590574857</v>
      </c>
      <c r="D7" s="675">
        <v>12233.406486659998</v>
      </c>
      <c r="E7" s="676">
        <v>4.6519266024698878</v>
      </c>
      <c r="F7" s="675">
        <v>8955.24359301</v>
      </c>
      <c r="G7" s="676">
        <v>3.1791999434513616</v>
      </c>
      <c r="H7" s="675">
        <v>2457.19720521</v>
      </c>
      <c r="I7" s="676">
        <v>0.86822239815121349</v>
      </c>
    </row>
    <row r="8" spans="1:9" x14ac:dyDescent="0.3">
      <c r="A8" s="550" t="s">
        <v>168</v>
      </c>
      <c r="B8" s="675">
        <v>9663.2495183499996</v>
      </c>
      <c r="C8" s="676">
        <v>3.5487796673006549</v>
      </c>
      <c r="D8" s="675">
        <v>10812.084078770004</v>
      </c>
      <c r="E8" s="676">
        <v>4.111448565779126</v>
      </c>
      <c r="F8" s="675">
        <v>10156.82747212</v>
      </c>
      <c r="G8" s="676">
        <v>3.6057740908592919</v>
      </c>
      <c r="H8" s="675">
        <v>7472.9377399099994</v>
      </c>
      <c r="I8" s="676">
        <v>2.6404766829550699</v>
      </c>
    </row>
    <row r="9" spans="1:9" x14ac:dyDescent="0.3">
      <c r="A9" s="550" t="s">
        <v>169</v>
      </c>
      <c r="B9" s="675">
        <v>2318.029800985938</v>
      </c>
      <c r="C9" s="676">
        <v>0.85128475781514334</v>
      </c>
      <c r="D9" s="675">
        <v>1296.5359875719334</v>
      </c>
      <c r="E9" s="676">
        <v>0.49302622766785487</v>
      </c>
      <c r="F9" s="675">
        <v>3221.0882954235417</v>
      </c>
      <c r="G9" s="676">
        <v>1.143518165676203</v>
      </c>
      <c r="H9" s="675">
        <v>4097.5817950896235</v>
      </c>
      <c r="I9" s="676">
        <v>1.447833444222651</v>
      </c>
    </row>
    <row r="10" spans="1:9" x14ac:dyDescent="0.3">
      <c r="A10" s="550" t="s">
        <v>170</v>
      </c>
      <c r="B10" s="675">
        <v>630.73174963999998</v>
      </c>
      <c r="C10" s="676">
        <v>0.23163305515323107</v>
      </c>
      <c r="D10" s="675">
        <v>200.56809923999998</v>
      </c>
      <c r="E10" s="676">
        <v>7.6268868976012788E-2</v>
      </c>
      <c r="F10" s="675">
        <v>202.17236879999999</v>
      </c>
      <c r="G10" s="676">
        <v>7.1773188164092186E-2</v>
      </c>
      <c r="H10" s="675">
        <v>202.29947389</v>
      </c>
      <c r="I10" s="676">
        <v>7.1480194586373766E-2</v>
      </c>
    </row>
    <row r="11" spans="1:9" x14ac:dyDescent="0.3">
      <c r="A11" s="550" t="s">
        <v>171</v>
      </c>
      <c r="B11" s="675">
        <v>497.55601300000001</v>
      </c>
      <c r="C11" s="676">
        <v>0.18272493729201317</v>
      </c>
      <c r="D11" s="675">
        <v>575.06229217999999</v>
      </c>
      <c r="E11" s="676">
        <v>0.21867560584916279</v>
      </c>
      <c r="F11" s="675">
        <v>714.66904983000006</v>
      </c>
      <c r="G11" s="676">
        <v>0.25371457283188137</v>
      </c>
      <c r="H11" s="675">
        <v>453.74</v>
      </c>
      <c r="I11" s="676">
        <v>0.1603238153217188</v>
      </c>
    </row>
    <row r="12" spans="1:9" ht="13.25" customHeight="1" x14ac:dyDescent="0.3">
      <c r="A12" s="432" t="s">
        <v>172</v>
      </c>
      <c r="B12" s="675">
        <v>227.04603623</v>
      </c>
      <c r="C12" s="676">
        <v>8.3381512128418198E-2</v>
      </c>
      <c r="D12" s="675">
        <v>267.90495248000002</v>
      </c>
      <c r="E12" s="676">
        <v>0.10187466399764868</v>
      </c>
      <c r="F12" s="675">
        <v>253.60868746977101</v>
      </c>
      <c r="G12" s="676">
        <v>9.0033589425976612E-2</v>
      </c>
      <c r="H12" s="675">
        <v>216.12559102</v>
      </c>
      <c r="I12" s="676">
        <v>7.6365494205906034E-2</v>
      </c>
    </row>
    <row r="13" spans="1:9" x14ac:dyDescent="0.3">
      <c r="A13" s="158" t="s">
        <v>173</v>
      </c>
      <c r="B13" s="578">
        <v>27470.460405805941</v>
      </c>
      <c r="C13" s="677">
        <v>10.088388088746948</v>
      </c>
      <c r="D13" s="578">
        <v>25385.561896901934</v>
      </c>
      <c r="E13" s="677">
        <v>9.6532205347396918</v>
      </c>
      <c r="F13" s="578">
        <v>23503.609466653314</v>
      </c>
      <c r="G13" s="677">
        <v>8.3440135504088069</v>
      </c>
      <c r="H13" s="578">
        <v>14899.881805119623</v>
      </c>
      <c r="I13" s="677">
        <v>5.2647020294429332</v>
      </c>
    </row>
    <row r="14" spans="1:9" x14ac:dyDescent="0.3">
      <c r="A14" s="551" t="s">
        <v>21</v>
      </c>
    </row>
    <row r="16" spans="1:9" x14ac:dyDescent="0.3">
      <c r="C16" s="293"/>
      <c r="E16" s="293"/>
      <c r="G16" s="293"/>
      <c r="I16" s="293"/>
    </row>
    <row r="17" spans="3:9" x14ac:dyDescent="0.3">
      <c r="C17" s="293"/>
      <c r="E17" s="293"/>
      <c r="G17" s="293"/>
      <c r="I17" s="293"/>
    </row>
    <row r="18" spans="3:9" x14ac:dyDescent="0.3">
      <c r="C18" s="293"/>
      <c r="E18" s="293"/>
      <c r="G18" s="293"/>
      <c r="I18" s="293"/>
    </row>
    <row r="19" spans="3:9" x14ac:dyDescent="0.3">
      <c r="C19" s="293"/>
      <c r="E19" s="293"/>
      <c r="G19" s="293"/>
      <c r="I19" s="293"/>
    </row>
    <row r="20" spans="3:9" x14ac:dyDescent="0.3">
      <c r="C20" s="293"/>
      <c r="E20" s="293"/>
      <c r="G20" s="293"/>
      <c r="I20" s="293"/>
    </row>
    <row r="21" spans="3:9" x14ac:dyDescent="0.3">
      <c r="C21" s="293"/>
      <c r="E21" s="293"/>
      <c r="G21" s="293"/>
      <c r="I21" s="293"/>
    </row>
    <row r="22" spans="3:9" x14ac:dyDescent="0.3">
      <c r="C22" s="293"/>
      <c r="E22" s="293"/>
      <c r="G22" s="293"/>
      <c r="I22" s="293"/>
    </row>
  </sheetData>
  <mergeCells count="4">
    <mergeCell ref="F5:G5"/>
    <mergeCell ref="H5:I5"/>
    <mergeCell ref="B5:C5"/>
    <mergeCell ref="D5:E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B14E-EA5C-4135-A4CE-CD68BF748B61}">
  <dimension ref="A1:D11"/>
  <sheetViews>
    <sheetView workbookViewId="0">
      <selection activeCell="B8" sqref="B8"/>
    </sheetView>
  </sheetViews>
  <sheetFormatPr baseColWidth="10" defaultColWidth="10.81640625" defaultRowHeight="13" x14ac:dyDescent="0.3"/>
  <cols>
    <col min="1" max="1" width="30" style="7" customWidth="1"/>
    <col min="2" max="2" width="12.1796875" style="7" customWidth="1"/>
    <col min="3" max="16384" width="10.81640625" style="7"/>
  </cols>
  <sheetData>
    <row r="1" spans="1:4" x14ac:dyDescent="0.3">
      <c r="A1" s="6" t="s">
        <v>174</v>
      </c>
    </row>
    <row r="2" spans="1:4" x14ac:dyDescent="0.3">
      <c r="A2" s="6" t="s">
        <v>814</v>
      </c>
    </row>
    <row r="3" spans="1:4" x14ac:dyDescent="0.3">
      <c r="A3" s="7" t="s">
        <v>275</v>
      </c>
    </row>
    <row r="5" spans="1:4" x14ac:dyDescent="0.3">
      <c r="A5" s="693"/>
      <c r="B5" s="490">
        <v>2021</v>
      </c>
      <c r="D5" s="489"/>
    </row>
    <row r="6" spans="1:4" x14ac:dyDescent="0.3">
      <c r="A6" s="672" t="s">
        <v>310</v>
      </c>
      <c r="B6" s="694">
        <v>68116008</v>
      </c>
    </row>
    <row r="7" spans="1:4" x14ac:dyDescent="0.3">
      <c r="A7" s="692" t="s">
        <v>369</v>
      </c>
      <c r="B7" s="695">
        <v>18497666</v>
      </c>
    </row>
    <row r="8" spans="1:4" x14ac:dyDescent="0.3">
      <c r="A8" s="671" t="s">
        <v>311</v>
      </c>
      <c r="B8" s="696">
        <v>649102</v>
      </c>
    </row>
    <row r="9" spans="1:4" x14ac:dyDescent="0.3">
      <c r="A9" s="672" t="s">
        <v>312</v>
      </c>
      <c r="B9" s="694">
        <v>87262776</v>
      </c>
    </row>
    <row r="10" spans="1:4" x14ac:dyDescent="0.3">
      <c r="A10" s="691" t="s">
        <v>166</v>
      </c>
      <c r="B10" s="565">
        <v>36.299999999999997</v>
      </c>
    </row>
    <row r="11" spans="1:4" x14ac:dyDescent="0.3">
      <c r="A11" s="670" t="s">
        <v>21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84382-221B-4BD5-8664-CC9D21621CBC}">
  <dimension ref="A1:E21"/>
  <sheetViews>
    <sheetView workbookViewId="0">
      <selection activeCell="E20" sqref="E20"/>
    </sheetView>
  </sheetViews>
  <sheetFormatPr baseColWidth="10" defaultColWidth="10.453125" defaultRowHeight="13" x14ac:dyDescent="0.3"/>
  <cols>
    <col min="1" max="1" width="14.453125" style="25" customWidth="1"/>
    <col min="2" max="16384" width="10.453125" style="25"/>
  </cols>
  <sheetData>
    <row r="1" spans="1:5" x14ac:dyDescent="0.3">
      <c r="A1" s="304" t="s">
        <v>184</v>
      </c>
    </row>
    <row r="2" spans="1:5" x14ac:dyDescent="0.3">
      <c r="A2" s="304" t="s">
        <v>175</v>
      </c>
    </row>
    <row r="3" spans="1:5" x14ac:dyDescent="0.3">
      <c r="A3" s="122" t="s">
        <v>811</v>
      </c>
    </row>
    <row r="5" spans="1:5" x14ac:dyDescent="0.3">
      <c r="A5" s="319"/>
      <c r="B5" s="527" t="s">
        <v>812</v>
      </c>
      <c r="C5" s="528" t="s">
        <v>176</v>
      </c>
      <c r="D5" s="529" t="s">
        <v>626</v>
      </c>
      <c r="E5" s="528" t="s">
        <v>176</v>
      </c>
    </row>
    <row r="6" spans="1:5" x14ac:dyDescent="0.3">
      <c r="A6" s="530" t="s">
        <v>177</v>
      </c>
      <c r="B6" s="678">
        <v>91625.135724077918</v>
      </c>
      <c r="C6" s="686">
        <v>100.00000000000001</v>
      </c>
      <c r="D6" s="682">
        <v>102631.88267028546</v>
      </c>
      <c r="E6" s="686">
        <v>100</v>
      </c>
    </row>
    <row r="7" spans="1:5" x14ac:dyDescent="0.3">
      <c r="A7" s="89" t="s">
        <v>178</v>
      </c>
      <c r="B7" s="679">
        <v>90036.101078072563</v>
      </c>
      <c r="C7" s="687">
        <v>98.265721918502138</v>
      </c>
      <c r="D7" s="683">
        <v>100403.27951017694</v>
      </c>
      <c r="E7" s="687">
        <v>97.828546936756382</v>
      </c>
    </row>
    <row r="8" spans="1:5" x14ac:dyDescent="0.3">
      <c r="A8" s="89" t="s">
        <v>179</v>
      </c>
      <c r="B8" s="679">
        <v>1279.9816859928571</v>
      </c>
      <c r="C8" s="687">
        <v>1.3969765784003028</v>
      </c>
      <c r="D8" s="683">
        <v>1956.9395690199999</v>
      </c>
      <c r="E8" s="687">
        <v>1.9067559885916268</v>
      </c>
    </row>
    <row r="9" spans="1:5" x14ac:dyDescent="0.3">
      <c r="A9" s="89" t="s">
        <v>180</v>
      </c>
      <c r="B9" s="679">
        <v>140.18114032</v>
      </c>
      <c r="C9" s="687">
        <v>0.1529941966385128</v>
      </c>
      <c r="D9" s="683">
        <v>144.35337282</v>
      </c>
      <c r="E9" s="687">
        <v>0.14065158804866587</v>
      </c>
    </row>
    <row r="10" spans="1:5" x14ac:dyDescent="0.3">
      <c r="A10" s="89" t="s">
        <v>181</v>
      </c>
      <c r="B10" s="679">
        <v>19.360854872492805</v>
      </c>
      <c r="C10" s="687">
        <v>2.1130506077280516E-2</v>
      </c>
      <c r="D10" s="683">
        <v>12.305648495734783</v>
      </c>
      <c r="E10" s="687">
        <v>1.1990083564254427E-2</v>
      </c>
    </row>
    <row r="11" spans="1:5" x14ac:dyDescent="0.3">
      <c r="A11" s="89" t="s">
        <v>69</v>
      </c>
      <c r="B11" s="679">
        <v>149.51096482001273</v>
      </c>
      <c r="C11" s="687">
        <v>0.16317680038177904</v>
      </c>
      <c r="D11" s="683">
        <v>115.00456977277278</v>
      </c>
      <c r="E11" s="687">
        <v>0.11205540303906901</v>
      </c>
    </row>
    <row r="12" spans="1:5" x14ac:dyDescent="0.3">
      <c r="A12" s="530" t="s">
        <v>182</v>
      </c>
      <c r="B12" s="678">
        <v>70417.054943934811</v>
      </c>
      <c r="C12" s="686">
        <v>99.999999999999986</v>
      </c>
      <c r="D12" s="682">
        <v>66524.524674983477</v>
      </c>
      <c r="E12" s="686">
        <v>99.99996776342978</v>
      </c>
    </row>
    <row r="13" spans="1:5" x14ac:dyDescent="0.3">
      <c r="A13" s="89" t="s">
        <v>178</v>
      </c>
      <c r="B13" s="680">
        <v>70397.623909875721</v>
      </c>
      <c r="C13" s="687">
        <v>99.972405784259848</v>
      </c>
      <c r="D13" s="684">
        <v>66512.159020158797</v>
      </c>
      <c r="E13" s="687">
        <v>99.981411885488697</v>
      </c>
    </row>
    <row r="14" spans="1:5" x14ac:dyDescent="0.3">
      <c r="A14" s="89" t="s">
        <v>181</v>
      </c>
      <c r="B14" s="680">
        <v>19.360854872492805</v>
      </c>
      <c r="C14" s="687">
        <v>2.7494553539490794E-2</v>
      </c>
      <c r="D14" s="684">
        <v>12.305648495734783</v>
      </c>
      <c r="E14" s="687">
        <v>1.8497912695890809E-2</v>
      </c>
    </row>
    <row r="15" spans="1:5" x14ac:dyDescent="0.3">
      <c r="A15" s="89" t="s">
        <v>69</v>
      </c>
      <c r="B15" s="680">
        <v>7.0179186586384334E-2</v>
      </c>
      <c r="C15" s="687">
        <v>9.966220064480136E-5</v>
      </c>
      <c r="D15" s="684">
        <v>3.8561103840047045E-2</v>
      </c>
      <c r="E15" s="687">
        <v>5.7965245191068503E-5</v>
      </c>
    </row>
    <row r="16" spans="1:5" x14ac:dyDescent="0.3">
      <c r="A16" s="530" t="s">
        <v>183</v>
      </c>
      <c r="B16" s="678">
        <v>21208.080780143126</v>
      </c>
      <c r="C16" s="686">
        <v>99.999999999999986</v>
      </c>
      <c r="D16" s="682">
        <v>36107.379440527082</v>
      </c>
      <c r="E16" s="686">
        <v>100</v>
      </c>
    </row>
    <row r="17" spans="1:5" x14ac:dyDescent="0.3">
      <c r="A17" s="89" t="s">
        <v>178</v>
      </c>
      <c r="B17" s="680">
        <v>19638.477168196841</v>
      </c>
      <c r="C17" s="687">
        <v>92.599030396866993</v>
      </c>
      <c r="D17" s="684">
        <v>33891.120490018147</v>
      </c>
      <c r="E17" s="687">
        <v>93.862033232959035</v>
      </c>
    </row>
    <row r="18" spans="1:5" x14ac:dyDescent="0.3">
      <c r="A18" s="89" t="s">
        <v>179</v>
      </c>
      <c r="B18" s="680">
        <v>1279.9816859928571</v>
      </c>
      <c r="C18" s="687">
        <v>6.0353489750533615</v>
      </c>
      <c r="D18" s="684">
        <v>1956.9395690199999</v>
      </c>
      <c r="E18" s="687">
        <v>5.4197773400955329</v>
      </c>
    </row>
    <row r="19" spans="1:5" x14ac:dyDescent="0.3">
      <c r="A19" s="89" t="s">
        <v>180</v>
      </c>
      <c r="B19" s="680">
        <v>140.18114032</v>
      </c>
      <c r="C19" s="687">
        <v>0.660979849017031</v>
      </c>
      <c r="D19" s="684">
        <v>144.35337282</v>
      </c>
      <c r="E19" s="687">
        <v>0.39978911529086802</v>
      </c>
    </row>
    <row r="20" spans="1:5" x14ac:dyDescent="0.3">
      <c r="A20" s="258" t="s">
        <v>69</v>
      </c>
      <c r="B20" s="681">
        <v>149.44078563342634</v>
      </c>
      <c r="C20" s="688">
        <v>0.70464077906260136</v>
      </c>
      <c r="D20" s="685">
        <v>114.96600866893273</v>
      </c>
      <c r="E20" s="688">
        <v>0.31840031165455995</v>
      </c>
    </row>
    <row r="21" spans="1:5" x14ac:dyDescent="0.3">
      <c r="A21" s="25" t="s">
        <v>21</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7BDDC-2E32-421A-A8BA-654EC83D5CD0}">
  <dimension ref="A1:B10"/>
  <sheetViews>
    <sheetView workbookViewId="0">
      <selection activeCell="B9" sqref="B9"/>
    </sheetView>
  </sheetViews>
  <sheetFormatPr baseColWidth="10" defaultColWidth="10.81640625" defaultRowHeight="13" x14ac:dyDescent="0.3"/>
  <cols>
    <col min="1" max="1" width="29.453125" style="25" customWidth="1"/>
    <col min="2" max="16384" width="10.81640625" style="25"/>
  </cols>
  <sheetData>
    <row r="1" spans="1:2" x14ac:dyDescent="0.3">
      <c r="A1" s="82" t="s">
        <v>1165</v>
      </c>
    </row>
    <row r="2" spans="1:2" x14ac:dyDescent="0.3">
      <c r="A2" s="82" t="s">
        <v>821</v>
      </c>
    </row>
    <row r="3" spans="1:2" x14ac:dyDescent="0.3">
      <c r="A3" s="25" t="s">
        <v>822</v>
      </c>
    </row>
    <row r="5" spans="1:2" x14ac:dyDescent="0.3">
      <c r="A5" s="49" t="s">
        <v>827</v>
      </c>
      <c r="B5" s="698">
        <v>65167461.532393001</v>
      </c>
    </row>
    <row r="6" spans="1:2" x14ac:dyDescent="0.3">
      <c r="A6" s="319" t="s">
        <v>828</v>
      </c>
      <c r="B6" s="700">
        <v>3819422.7597021973</v>
      </c>
    </row>
    <row r="7" spans="1:2" x14ac:dyDescent="0.3">
      <c r="A7" s="89" t="s">
        <v>829</v>
      </c>
      <c r="B7" s="697">
        <v>-6667246.6794045791</v>
      </c>
    </row>
    <row r="8" spans="1:2" x14ac:dyDescent="0.3">
      <c r="A8" s="258" t="s">
        <v>830</v>
      </c>
      <c r="B8" s="701">
        <v>24943138.861522041</v>
      </c>
    </row>
    <row r="9" spans="1:2" x14ac:dyDescent="0.3">
      <c r="A9" s="92" t="s">
        <v>831</v>
      </c>
      <c r="B9" s="699">
        <v>87262776.474212661</v>
      </c>
    </row>
    <row r="10" spans="1:2" x14ac:dyDescent="0.3">
      <c r="A10" s="25" t="s">
        <v>21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9FCC-5830-498D-904C-9564E793AD07}">
  <dimension ref="A1:L8"/>
  <sheetViews>
    <sheetView workbookViewId="0">
      <selection activeCell="F7" sqref="F7"/>
    </sheetView>
  </sheetViews>
  <sheetFormatPr baseColWidth="10" defaultColWidth="10.81640625" defaultRowHeight="13" x14ac:dyDescent="0.3"/>
  <cols>
    <col min="1" max="1" width="23.1796875" style="25" customWidth="1"/>
    <col min="2" max="16384" width="10.81640625" style="25"/>
  </cols>
  <sheetData>
    <row r="1" spans="1:12" x14ac:dyDescent="0.3">
      <c r="A1" s="82" t="s">
        <v>1164</v>
      </c>
    </row>
    <row r="2" spans="1:12" x14ac:dyDescent="0.3">
      <c r="A2" s="82" t="s">
        <v>823</v>
      </c>
    </row>
    <row r="3" spans="1:12" x14ac:dyDescent="0.3">
      <c r="A3" s="25" t="s">
        <v>824</v>
      </c>
    </row>
    <row r="5" spans="1:12" x14ac:dyDescent="0.3">
      <c r="A5" s="707"/>
      <c r="B5" s="702">
        <v>2022</v>
      </c>
      <c r="C5" s="702">
        <v>2023</v>
      </c>
      <c r="D5" s="702">
        <v>2024</v>
      </c>
      <c r="E5" s="702">
        <v>2025</v>
      </c>
      <c r="F5" s="702">
        <v>2026</v>
      </c>
      <c r="G5" s="702">
        <v>2027</v>
      </c>
      <c r="H5" s="702">
        <v>2028</v>
      </c>
      <c r="I5" s="702">
        <v>2029</v>
      </c>
      <c r="J5" s="702">
        <v>2030</v>
      </c>
      <c r="K5" s="702">
        <v>2031</v>
      </c>
      <c r="L5" s="703">
        <v>2032</v>
      </c>
    </row>
    <row r="6" spans="1:12" x14ac:dyDescent="0.3">
      <c r="A6" s="704" t="s">
        <v>825</v>
      </c>
      <c r="B6" s="708">
        <v>2354782.7815448712</v>
      </c>
      <c r="C6" s="708">
        <v>4611230.5519584324</v>
      </c>
      <c r="D6" s="708">
        <v>2899582.6076228437</v>
      </c>
      <c r="E6" s="708">
        <v>6909551.7596727209</v>
      </c>
      <c r="F6" s="708">
        <v>9366788.645644471</v>
      </c>
      <c r="G6" s="708">
        <v>500.60104670167379</v>
      </c>
      <c r="H6" s="708">
        <v>4641159.9991773069</v>
      </c>
      <c r="I6" s="708">
        <v>1324638.8250405351</v>
      </c>
      <c r="J6" s="708">
        <v>6875935.6574520608</v>
      </c>
      <c r="K6" s="708">
        <v>0.01</v>
      </c>
      <c r="L6" s="709">
        <v>12931.364663532233</v>
      </c>
    </row>
    <row r="7" spans="1:12" x14ac:dyDescent="0.3">
      <c r="A7" s="706" t="s">
        <v>826</v>
      </c>
      <c r="B7" s="710">
        <v>424162.97113522119</v>
      </c>
      <c r="C7" s="710">
        <v>70224.354506255811</v>
      </c>
      <c r="D7" s="710">
        <v>59632.392875235775</v>
      </c>
      <c r="E7" s="710">
        <v>1651496.701542424</v>
      </c>
      <c r="F7" s="710">
        <v>1451751.9871457361</v>
      </c>
      <c r="G7" s="710">
        <v>1782929.3833416307</v>
      </c>
      <c r="H7" s="710">
        <v>1470476.3951296797</v>
      </c>
      <c r="I7" s="710">
        <v>1435529.0899395358</v>
      </c>
      <c r="J7" s="710">
        <v>1092001.6454265958</v>
      </c>
      <c r="K7" s="710">
        <v>2404866.6899915719</v>
      </c>
      <c r="L7" s="711">
        <v>827881.92100847897</v>
      </c>
    </row>
    <row r="8" spans="1:12" x14ac:dyDescent="0.3">
      <c r="A8" s="25" t="s">
        <v>21</v>
      </c>
      <c r="B8" s="705"/>
      <c r="C8" s="705"/>
      <c r="D8" s="705"/>
      <c r="E8" s="705"/>
      <c r="F8" s="705"/>
      <c r="G8" s="705"/>
      <c r="H8" s="705"/>
      <c r="I8" s="705"/>
      <c r="J8" s="705"/>
      <c r="K8" s="705"/>
      <c r="L8" s="705"/>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7D127-1853-4DF0-B833-6060BC153818}">
  <dimension ref="A1:I15"/>
  <sheetViews>
    <sheetView showGridLines="0" zoomScaleNormal="100" workbookViewId="0">
      <selection activeCell="H12" sqref="H12"/>
    </sheetView>
  </sheetViews>
  <sheetFormatPr baseColWidth="10" defaultColWidth="10.453125" defaultRowHeight="13" x14ac:dyDescent="0.3"/>
  <cols>
    <col min="1" max="1" width="45.453125" style="4" customWidth="1"/>
    <col min="2" max="7" width="10.453125" style="4"/>
    <col min="8" max="8" width="10.81640625" style="4" bestFit="1" customWidth="1"/>
    <col min="9" max="16384" width="10.453125" style="4"/>
  </cols>
  <sheetData>
    <row r="1" spans="1:9" x14ac:dyDescent="0.3">
      <c r="A1" s="183" t="s">
        <v>820</v>
      </c>
      <c r="B1" s="434"/>
    </row>
    <row r="2" spans="1:9" x14ac:dyDescent="0.3">
      <c r="A2" s="183" t="s">
        <v>627</v>
      </c>
    </row>
    <row r="3" spans="1:9" x14ac:dyDescent="0.3">
      <c r="A3" s="549" t="s">
        <v>817</v>
      </c>
    </row>
    <row r="4" spans="1:9" x14ac:dyDescent="0.3">
      <c r="A4" s="210"/>
    </row>
    <row r="5" spans="1:9" x14ac:dyDescent="0.3">
      <c r="A5" s="211"/>
      <c r="B5" s="1109">
        <v>2018</v>
      </c>
      <c r="C5" s="1133"/>
      <c r="D5" s="1132">
        <v>2019</v>
      </c>
      <c r="E5" s="1133"/>
      <c r="F5" s="1109">
        <v>2020</v>
      </c>
      <c r="G5" s="1133"/>
      <c r="H5" s="1132">
        <v>2021</v>
      </c>
      <c r="I5" s="1133"/>
    </row>
    <row r="6" spans="1:9" x14ac:dyDescent="0.3">
      <c r="A6" s="179"/>
      <c r="B6" s="214" t="s">
        <v>85</v>
      </c>
      <c r="C6" s="207" t="s">
        <v>166</v>
      </c>
      <c r="D6" s="213" t="s">
        <v>85</v>
      </c>
      <c r="E6" s="207" t="s">
        <v>166</v>
      </c>
      <c r="F6" s="214" t="s">
        <v>85</v>
      </c>
      <c r="G6" s="207" t="s">
        <v>166</v>
      </c>
      <c r="H6" s="213" t="s">
        <v>85</v>
      </c>
      <c r="I6" s="207" t="s">
        <v>166</v>
      </c>
    </row>
    <row r="7" spans="1:9" x14ac:dyDescent="0.3">
      <c r="A7" s="415" t="s">
        <v>815</v>
      </c>
      <c r="B7" s="435">
        <v>27470.460405805938</v>
      </c>
      <c r="C7" s="437">
        <v>10.088388088746946</v>
      </c>
      <c r="D7" s="435">
        <v>25385.561896901934</v>
      </c>
      <c r="E7" s="437">
        <v>9.6532205347396918</v>
      </c>
      <c r="F7" s="435">
        <v>23503.609466653314</v>
      </c>
      <c r="G7" s="437">
        <v>8.3440135504088069</v>
      </c>
      <c r="H7" s="435">
        <v>14899.881805119625</v>
      </c>
      <c r="I7" s="437">
        <v>5.2647020294429341</v>
      </c>
    </row>
    <row r="8" spans="1:9" x14ac:dyDescent="0.3">
      <c r="A8" s="415" t="s">
        <v>371</v>
      </c>
      <c r="B8" s="435">
        <v>70247.46592434372</v>
      </c>
      <c r="C8" s="437">
        <v>25.798027700548637</v>
      </c>
      <c r="D8" s="435">
        <v>74391.191727545709</v>
      </c>
      <c r="E8" s="437">
        <v>28.288307444387939</v>
      </c>
      <c r="F8" s="435">
        <v>91625.135724077918</v>
      </c>
      <c r="G8" s="437">
        <v>32.527828337364419</v>
      </c>
      <c r="H8" s="435">
        <v>102631.90411551055</v>
      </c>
      <c r="I8" s="437">
        <v>36.26380403211413</v>
      </c>
    </row>
    <row r="9" spans="1:9" ht="14.5" x14ac:dyDescent="0.3">
      <c r="A9" s="179" t="s">
        <v>816</v>
      </c>
      <c r="B9" s="436">
        <v>-42777.005518537786</v>
      </c>
      <c r="C9" s="438">
        <v>-15.709639611801693</v>
      </c>
      <c r="D9" s="436">
        <v>-49005.629830643775</v>
      </c>
      <c r="E9" s="438">
        <v>-18.635086909648248</v>
      </c>
      <c r="F9" s="436">
        <v>-68121.526257424601</v>
      </c>
      <c r="G9" s="438">
        <v>-24.183814786955608</v>
      </c>
      <c r="H9" s="436">
        <v>-87732.022310390923</v>
      </c>
      <c r="I9" s="438">
        <v>-30.99910200267119</v>
      </c>
    </row>
    <row r="10" spans="1:9" x14ac:dyDescent="0.3">
      <c r="A10" s="5" t="s">
        <v>21</v>
      </c>
    </row>
    <row r="12" spans="1:9" x14ac:dyDescent="0.3">
      <c r="H12" s="30"/>
    </row>
    <row r="13" spans="1:9" x14ac:dyDescent="0.3">
      <c r="C13" s="526"/>
      <c r="E13" s="526"/>
      <c r="G13" s="526"/>
      <c r="I13" s="526"/>
    </row>
    <row r="14" spans="1:9" x14ac:dyDescent="0.3">
      <c r="C14" s="526"/>
      <c r="E14" s="526"/>
      <c r="G14" s="526"/>
      <c r="I14" s="526"/>
    </row>
    <row r="15" spans="1:9" x14ac:dyDescent="0.3">
      <c r="C15" s="526"/>
      <c r="E15" s="526"/>
      <c r="G15" s="526"/>
      <c r="I15" s="526"/>
    </row>
  </sheetData>
  <mergeCells count="4">
    <mergeCell ref="H5:I5"/>
    <mergeCell ref="B5:C5"/>
    <mergeCell ref="D5:E5"/>
    <mergeCell ref="F5:G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09FC-5ABA-4AA6-8696-EA5929DEFC5E}">
  <dimension ref="A1:H74"/>
  <sheetViews>
    <sheetView showGridLines="0" workbookViewId="0">
      <selection activeCell="A18" sqref="A18"/>
    </sheetView>
  </sheetViews>
  <sheetFormatPr baseColWidth="10" defaultColWidth="10.453125" defaultRowHeight="13" x14ac:dyDescent="0.3"/>
  <cols>
    <col min="1" max="1" width="68.453125" style="4" customWidth="1"/>
    <col min="2" max="3" width="13.453125" style="4" customWidth="1"/>
    <col min="4" max="5" width="12.453125" style="4" customWidth="1"/>
    <col min="6" max="6" width="12" style="4" customWidth="1"/>
    <col min="7" max="8" width="11.453125" style="4" customWidth="1"/>
    <col min="9" max="16384" width="10.453125" style="4"/>
  </cols>
  <sheetData>
    <row r="1" spans="1:8" x14ac:dyDescent="0.3">
      <c r="A1" s="183" t="s">
        <v>187</v>
      </c>
    </row>
    <row r="2" spans="1:8" x14ac:dyDescent="0.3">
      <c r="A2" s="183" t="s">
        <v>629</v>
      </c>
    </row>
    <row r="3" spans="1:8" x14ac:dyDescent="0.3">
      <c r="A3" s="549" t="s">
        <v>734</v>
      </c>
    </row>
    <row r="5" spans="1:8" x14ac:dyDescent="0.3">
      <c r="A5" s="185"/>
      <c r="B5" s="1134">
        <v>2000</v>
      </c>
      <c r="C5" s="1135"/>
      <c r="D5" s="1136">
        <v>2020</v>
      </c>
      <c r="E5" s="1136"/>
      <c r="F5" s="1134">
        <v>2021</v>
      </c>
      <c r="G5" s="1135"/>
      <c r="H5" s="1140" t="s">
        <v>628</v>
      </c>
    </row>
    <row r="6" spans="1:8" ht="39.5" customHeight="1" x14ac:dyDescent="0.3">
      <c r="A6" s="439"/>
      <c r="B6" s="440" t="s">
        <v>737</v>
      </c>
      <c r="C6" s="441" t="s">
        <v>188</v>
      </c>
      <c r="D6" s="442" t="s">
        <v>737</v>
      </c>
      <c r="E6" s="443" t="s">
        <v>188</v>
      </c>
      <c r="F6" s="440" t="s">
        <v>737</v>
      </c>
      <c r="G6" s="441" t="s">
        <v>188</v>
      </c>
      <c r="H6" s="1141"/>
    </row>
    <row r="7" spans="1:8" x14ac:dyDescent="0.3">
      <c r="A7" s="444" t="s">
        <v>189</v>
      </c>
      <c r="B7" s="445">
        <v>17184165.001890685</v>
      </c>
      <c r="C7" s="601">
        <v>100</v>
      </c>
      <c r="D7" s="446">
        <v>57273465.811370686</v>
      </c>
      <c r="E7" s="600">
        <v>100</v>
      </c>
      <c r="F7" s="445">
        <v>76379806.615779996</v>
      </c>
      <c r="G7" s="601">
        <v>100</v>
      </c>
      <c r="H7" s="601">
        <v>7.361854775754284</v>
      </c>
    </row>
    <row r="8" spans="1:8" x14ac:dyDescent="0.3">
      <c r="A8" s="216" t="s">
        <v>190</v>
      </c>
      <c r="B8" s="447">
        <v>1121869.8047707444</v>
      </c>
      <c r="C8" s="459">
        <v>6.5285092679644938</v>
      </c>
      <c r="D8" s="448">
        <v>4139270.5433603618</v>
      </c>
      <c r="E8" s="466">
        <v>7.2272045784569565</v>
      </c>
      <c r="F8" s="447">
        <v>4323918.7826179992</v>
      </c>
      <c r="G8" s="459">
        <v>5.6610758447831451</v>
      </c>
      <c r="H8" s="459">
        <v>6.6354656991292282</v>
      </c>
    </row>
    <row r="9" spans="1:8" x14ac:dyDescent="0.3">
      <c r="A9" s="215" t="s">
        <v>191</v>
      </c>
      <c r="B9" s="449">
        <v>618567.64372469625</v>
      </c>
      <c r="C9" s="599">
        <v>3.5996374782053038</v>
      </c>
      <c r="D9" s="450">
        <v>1388902.8183115609</v>
      </c>
      <c r="E9" s="464">
        <v>2.4250371417820107</v>
      </c>
      <c r="F9" s="449">
        <v>1357248.951438</v>
      </c>
      <c r="G9" s="599">
        <v>1.7769735373453979</v>
      </c>
      <c r="H9" s="599">
        <v>3.8128377268106473</v>
      </c>
    </row>
    <row r="10" spans="1:8" x14ac:dyDescent="0.3">
      <c r="A10" s="215" t="s">
        <v>192</v>
      </c>
      <c r="B10" s="449">
        <v>0</v>
      </c>
      <c r="C10" s="599">
        <v>0</v>
      </c>
      <c r="D10" s="450">
        <v>521.78158640979393</v>
      </c>
      <c r="E10" s="464">
        <v>9.1103546645539821E-4</v>
      </c>
      <c r="F10" s="449">
        <v>375.34799999999996</v>
      </c>
      <c r="G10" s="599">
        <v>4.9142308239682477E-4</v>
      </c>
      <c r="H10" s="599" t="s">
        <v>735</v>
      </c>
    </row>
    <row r="11" spans="1:8" x14ac:dyDescent="0.3">
      <c r="A11" s="215" t="s">
        <v>193</v>
      </c>
      <c r="B11" s="449">
        <v>76330.25770110896</v>
      </c>
      <c r="C11" s="599">
        <v>0.44418950640145</v>
      </c>
      <c r="D11" s="450">
        <v>245934.92368397076</v>
      </c>
      <c r="E11" s="464">
        <v>0.42940464698601233</v>
      </c>
      <c r="F11" s="449">
        <v>283029.30799999996</v>
      </c>
      <c r="G11" s="599">
        <v>0.37055515134222189</v>
      </c>
      <c r="H11" s="599">
        <v>6.4392121929323975</v>
      </c>
    </row>
    <row r="12" spans="1:8" x14ac:dyDescent="0.3">
      <c r="A12" s="215" t="s">
        <v>194</v>
      </c>
      <c r="B12" s="449">
        <v>63592.715014962145</v>
      </c>
      <c r="C12" s="599">
        <v>0.3700657844472825</v>
      </c>
      <c r="D12" s="450">
        <v>370223.29882110655</v>
      </c>
      <c r="E12" s="464">
        <v>0.64641329728574748</v>
      </c>
      <c r="F12" s="449">
        <v>376622.18099999998</v>
      </c>
      <c r="G12" s="599">
        <v>0.49309129950348707</v>
      </c>
      <c r="H12" s="599">
        <v>8.8392759886843031</v>
      </c>
    </row>
    <row r="13" spans="1:8" x14ac:dyDescent="0.3">
      <c r="A13" s="215" t="s">
        <v>195</v>
      </c>
      <c r="B13" s="449">
        <v>15808.511881710963</v>
      </c>
      <c r="C13" s="599">
        <v>9.1994646699281771E-2</v>
      </c>
      <c r="D13" s="450">
        <v>144630.3854239347</v>
      </c>
      <c r="E13" s="464">
        <v>0.25252598803828769</v>
      </c>
      <c r="F13" s="449">
        <v>273483.82299999997</v>
      </c>
      <c r="G13" s="599">
        <v>0.35805775782561156</v>
      </c>
      <c r="H13" s="599">
        <v>14.539245183013904</v>
      </c>
    </row>
    <row r="14" spans="1:8" x14ac:dyDescent="0.3">
      <c r="A14" s="215" t="s">
        <v>196</v>
      </c>
      <c r="B14" s="449">
        <v>347570.67644826614</v>
      </c>
      <c r="C14" s="599">
        <v>2.0226218522111763</v>
      </c>
      <c r="D14" s="450">
        <v>1989057.3355333793</v>
      </c>
      <c r="E14" s="464">
        <v>3.4729124688984432</v>
      </c>
      <c r="F14" s="449">
        <v>2033159.1711799998</v>
      </c>
      <c r="G14" s="599">
        <v>2.6619066756840297</v>
      </c>
      <c r="H14" s="599">
        <v>8.7752065666540915</v>
      </c>
    </row>
    <row r="15" spans="1:8" x14ac:dyDescent="0.3">
      <c r="A15" s="217" t="s">
        <v>78</v>
      </c>
      <c r="B15" s="451">
        <v>1330304.1958124272</v>
      </c>
      <c r="C15" s="460">
        <v>7.7414538074213128</v>
      </c>
      <c r="D15" s="452">
        <v>1357268.3611747839</v>
      </c>
      <c r="E15" s="462">
        <v>2.3698030876024285</v>
      </c>
      <c r="F15" s="451">
        <v>1328147.0698600002</v>
      </c>
      <c r="G15" s="460">
        <v>1.7388719986436916</v>
      </c>
      <c r="H15" s="460">
        <v>-7.7275320707004269E-3</v>
      </c>
    </row>
    <row r="16" spans="1:8" x14ac:dyDescent="0.3">
      <c r="A16" s="215" t="s">
        <v>197</v>
      </c>
      <c r="B16" s="449">
        <v>1324867.9599384614</v>
      </c>
      <c r="C16" s="599">
        <v>7.7098186603346335</v>
      </c>
      <c r="D16" s="450">
        <v>1352455.3686070701</v>
      </c>
      <c r="E16" s="464">
        <v>2.3613995581502993</v>
      </c>
      <c r="F16" s="449">
        <v>1323738.7528600001</v>
      </c>
      <c r="G16" s="599">
        <v>1.733100424722098</v>
      </c>
      <c r="H16" s="599">
        <v>-4.060299098729292E-3</v>
      </c>
    </row>
    <row r="17" spans="1:8" x14ac:dyDescent="0.3">
      <c r="A17" s="453" t="s">
        <v>198</v>
      </c>
      <c r="B17" s="454">
        <v>5436.2358739658512</v>
      </c>
      <c r="C17" s="461">
        <v>3.1635147086679687E-2</v>
      </c>
      <c r="D17" s="455">
        <v>4812.9925677137699</v>
      </c>
      <c r="E17" s="465">
        <v>8.4035294521293512E-3</v>
      </c>
      <c r="F17" s="454">
        <v>4408.3169999999991</v>
      </c>
      <c r="G17" s="461">
        <v>5.7715739215936229E-3</v>
      </c>
      <c r="H17" s="461">
        <v>-0.99310205042906219</v>
      </c>
    </row>
    <row r="18" spans="1:8" x14ac:dyDescent="0.3">
      <c r="A18" s="456" t="s">
        <v>199</v>
      </c>
      <c r="B18" s="452">
        <v>966691.18012673815</v>
      </c>
      <c r="C18" s="462">
        <v>5.6254765944133931</v>
      </c>
      <c r="D18" s="451">
        <v>3378748.8457095185</v>
      </c>
      <c r="E18" s="460">
        <v>5.8993266739564483</v>
      </c>
      <c r="F18" s="452">
        <v>3381189.5227759997</v>
      </c>
      <c r="G18" s="462">
        <v>4.4268107927854441</v>
      </c>
      <c r="H18" s="463">
        <v>6.1437359460785101</v>
      </c>
    </row>
    <row r="19" spans="1:8" x14ac:dyDescent="0.3">
      <c r="A19" s="457" t="s">
        <v>200</v>
      </c>
      <c r="B19" s="450">
        <v>581268.16370357329</v>
      </c>
      <c r="C19" s="464">
        <v>3.3825802047386029</v>
      </c>
      <c r="D19" s="449">
        <v>1596798.3414101545</v>
      </c>
      <c r="E19" s="599">
        <v>2.7880246442029302</v>
      </c>
      <c r="F19" s="450">
        <v>1590373.514804</v>
      </c>
      <c r="G19" s="464">
        <v>2.0821910728370847</v>
      </c>
      <c r="H19" s="393">
        <v>4.9096315564271409</v>
      </c>
    </row>
    <row r="20" spans="1:8" x14ac:dyDescent="0.3">
      <c r="A20" s="457" t="s">
        <v>201</v>
      </c>
      <c r="B20" s="450">
        <v>16871.815578243266</v>
      </c>
      <c r="C20" s="464">
        <v>9.8182341570783024E-2</v>
      </c>
      <c r="D20" s="449">
        <v>48403.072249976271</v>
      </c>
      <c r="E20" s="599">
        <v>8.4512210958895134E-2</v>
      </c>
      <c r="F20" s="450">
        <v>50270.601999999999</v>
      </c>
      <c r="G20" s="464">
        <v>6.5816613352899137E-2</v>
      </c>
      <c r="H20" s="393">
        <v>5.3364503580293654</v>
      </c>
    </row>
    <row r="21" spans="1:8" x14ac:dyDescent="0.3">
      <c r="A21" s="457" t="s">
        <v>202</v>
      </c>
      <c r="B21" s="450">
        <v>224093.50783312795</v>
      </c>
      <c r="C21" s="464">
        <v>1.3040698096676335</v>
      </c>
      <c r="D21" s="449">
        <v>1089147.9505134667</v>
      </c>
      <c r="E21" s="599">
        <v>1.9016623755589708</v>
      </c>
      <c r="F21" s="450">
        <v>1106707.222972</v>
      </c>
      <c r="G21" s="464">
        <v>1.4489526381484126</v>
      </c>
      <c r="H21" s="393">
        <v>7.9018116952918716</v>
      </c>
    </row>
    <row r="22" spans="1:8" x14ac:dyDescent="0.3">
      <c r="A22" s="457" t="s">
        <v>203</v>
      </c>
      <c r="B22" s="450">
        <v>144457.69301179369</v>
      </c>
      <c r="C22" s="464">
        <v>0.84064423843637304</v>
      </c>
      <c r="D22" s="449">
        <v>602887.67895150406</v>
      </c>
      <c r="E22" s="599">
        <v>1.0526474527263736</v>
      </c>
      <c r="F22" s="450">
        <v>588982.01899999997</v>
      </c>
      <c r="G22" s="464">
        <v>0.77112268948625073</v>
      </c>
      <c r="H22" s="393">
        <v>6.9214467976600025</v>
      </c>
    </row>
    <row r="23" spans="1:8" x14ac:dyDescent="0.3">
      <c r="A23" s="458" t="s">
        <v>204</v>
      </c>
      <c r="B23" s="455">
        <v>0</v>
      </c>
      <c r="C23" s="465">
        <v>0</v>
      </c>
      <c r="D23" s="454">
        <v>41511.802584416808</v>
      </c>
      <c r="E23" s="461">
        <v>7.2479990509279321E-2</v>
      </c>
      <c r="F23" s="455">
        <v>44856.163999999997</v>
      </c>
      <c r="G23" s="465">
        <v>5.8727778960797672E-2</v>
      </c>
      <c r="H23" s="394" t="s">
        <v>735</v>
      </c>
    </row>
    <row r="24" spans="1:8" x14ac:dyDescent="0.3">
      <c r="A24" s="216" t="s">
        <v>205</v>
      </c>
      <c r="B24" s="447">
        <v>1948258.5305403976</v>
      </c>
      <c r="C24" s="459">
        <v>11.337522249850606</v>
      </c>
      <c r="D24" s="448">
        <v>6059200.6819906533</v>
      </c>
      <c r="E24" s="466">
        <v>10.57942032344706</v>
      </c>
      <c r="F24" s="447">
        <v>7530620.8491940005</v>
      </c>
      <c r="G24" s="459">
        <v>9.8594395336400087</v>
      </c>
      <c r="H24" s="459">
        <v>6.6500718043863927</v>
      </c>
    </row>
    <row r="25" spans="1:8" x14ac:dyDescent="0.3">
      <c r="A25" s="215" t="s">
        <v>206</v>
      </c>
      <c r="B25" s="449">
        <v>73158.473860235856</v>
      </c>
      <c r="C25" s="599">
        <v>0.42573190988439996</v>
      </c>
      <c r="D25" s="450">
        <v>1020961.268275196</v>
      </c>
      <c r="E25" s="464">
        <v>1.7826077989373241</v>
      </c>
      <c r="F25" s="449">
        <v>1685290.8054500001</v>
      </c>
      <c r="G25" s="599">
        <v>2.2064612102615886</v>
      </c>
      <c r="H25" s="599">
        <v>16.111885337955954</v>
      </c>
    </row>
    <row r="26" spans="1:8" x14ac:dyDescent="0.3">
      <c r="A26" s="215" t="s">
        <v>207</v>
      </c>
      <c r="B26" s="449">
        <v>316623.9035381095</v>
      </c>
      <c r="C26" s="599">
        <v>1.842532956959346</v>
      </c>
      <c r="D26" s="450">
        <v>719547.15394123551</v>
      </c>
      <c r="E26" s="464">
        <v>1.2563359729460994</v>
      </c>
      <c r="F26" s="449">
        <v>833266.55118399998</v>
      </c>
      <c r="G26" s="599">
        <v>1.0909513758991998</v>
      </c>
      <c r="H26" s="599">
        <v>4.7156132572085507</v>
      </c>
    </row>
    <row r="27" spans="1:8" x14ac:dyDescent="0.3">
      <c r="A27" s="215" t="s">
        <v>208</v>
      </c>
      <c r="B27" s="449">
        <v>22803.49727160711</v>
      </c>
      <c r="C27" s="599">
        <v>0.13270064195204223</v>
      </c>
      <c r="D27" s="450">
        <v>151110.14248928535</v>
      </c>
      <c r="E27" s="464">
        <v>0.2638397036892518</v>
      </c>
      <c r="F27" s="449">
        <v>148705.830988</v>
      </c>
      <c r="G27" s="599">
        <v>0.19469259949301509</v>
      </c>
      <c r="H27" s="599">
        <v>9.3395933363494379</v>
      </c>
    </row>
    <row r="28" spans="1:8" x14ac:dyDescent="0.3">
      <c r="A28" s="215" t="s">
        <v>209</v>
      </c>
      <c r="B28" s="449">
        <v>23078.798803027632</v>
      </c>
      <c r="C28" s="599">
        <v>0.13430270717540474</v>
      </c>
      <c r="D28" s="450">
        <v>46231.408933548446</v>
      </c>
      <c r="E28" s="464">
        <v>8.072046676171285E-2</v>
      </c>
      <c r="F28" s="449">
        <v>46537.494323999999</v>
      </c>
      <c r="G28" s="599">
        <v>6.0929054924296441E-2</v>
      </c>
      <c r="H28" s="599">
        <v>3.3961281071799743</v>
      </c>
    </row>
    <row r="29" spans="1:8" x14ac:dyDescent="0.3">
      <c r="A29" s="215" t="s">
        <v>210</v>
      </c>
      <c r="B29" s="449">
        <v>1087346.0506952999</v>
      </c>
      <c r="C29" s="599">
        <v>6.3276048069584103</v>
      </c>
      <c r="D29" s="450">
        <v>3408702.7977329795</v>
      </c>
      <c r="E29" s="464">
        <v>5.9516265506953809</v>
      </c>
      <c r="F29" s="449">
        <v>4069238.0782519998</v>
      </c>
      <c r="G29" s="599">
        <v>5.3276360055765037</v>
      </c>
      <c r="H29" s="599">
        <v>6.4860295556531167</v>
      </c>
    </row>
    <row r="30" spans="1:8" x14ac:dyDescent="0.3">
      <c r="A30" s="215" t="s">
        <v>211</v>
      </c>
      <c r="B30" s="449">
        <v>9654.941031508537</v>
      </c>
      <c r="C30" s="599">
        <v>5.6185104312291304E-2</v>
      </c>
      <c r="D30" s="450">
        <v>46684.313561051524</v>
      </c>
      <c r="E30" s="464">
        <v>8.1511242422111524E-2</v>
      </c>
      <c r="F30" s="449">
        <v>33232.615323999991</v>
      </c>
      <c r="G30" s="599">
        <v>4.3509687699489624E-2</v>
      </c>
      <c r="H30" s="599">
        <v>6.0626842334281728</v>
      </c>
    </row>
    <row r="31" spans="1:8" x14ac:dyDescent="0.3">
      <c r="A31" s="215" t="s">
        <v>212</v>
      </c>
      <c r="B31" s="449">
        <v>5048.4872381622945</v>
      </c>
      <c r="C31" s="599">
        <v>2.9378717194619788E-2</v>
      </c>
      <c r="D31" s="450">
        <v>18204.784195501565</v>
      </c>
      <c r="E31" s="464">
        <v>3.1785721254339226E-2</v>
      </c>
      <c r="F31" s="449">
        <v>23277.080999999998</v>
      </c>
      <c r="G31" s="599">
        <v>3.0475438510983315E-2</v>
      </c>
      <c r="H31" s="599">
        <v>7.5493932279321552</v>
      </c>
    </row>
    <row r="32" spans="1:8" x14ac:dyDescent="0.3">
      <c r="A32" s="215" t="s">
        <v>213</v>
      </c>
      <c r="B32" s="449">
        <v>153236.32212638616</v>
      </c>
      <c r="C32" s="599">
        <v>0.89172981119260875</v>
      </c>
      <c r="D32" s="450">
        <v>395857.96728138934</v>
      </c>
      <c r="E32" s="464">
        <v>0.69117166505191374</v>
      </c>
      <c r="F32" s="449">
        <v>435916.51699999999</v>
      </c>
      <c r="G32" s="599">
        <v>0.57072220566468423</v>
      </c>
      <c r="H32" s="599">
        <v>5.1044318183647963</v>
      </c>
    </row>
    <row r="33" spans="1:8" x14ac:dyDescent="0.3">
      <c r="A33" s="215" t="s">
        <v>214</v>
      </c>
      <c r="B33" s="449">
        <v>257308.05597606051</v>
      </c>
      <c r="C33" s="599">
        <v>1.4973555942214838</v>
      </c>
      <c r="D33" s="450">
        <v>251900.84558046685</v>
      </c>
      <c r="E33" s="464">
        <v>0.43982120168892619</v>
      </c>
      <c r="F33" s="449">
        <v>255155.87567199997</v>
      </c>
      <c r="G33" s="599">
        <v>0.33406195561024765</v>
      </c>
      <c r="H33" s="599">
        <v>-3.9989111317495496E-2</v>
      </c>
    </row>
    <row r="34" spans="1:8" x14ac:dyDescent="0.3">
      <c r="A34" s="217" t="s">
        <v>215</v>
      </c>
      <c r="B34" s="451">
        <v>59742.371061432837</v>
      </c>
      <c r="C34" s="460">
        <v>0.34765943561912777</v>
      </c>
      <c r="D34" s="452">
        <v>228172.30920280915</v>
      </c>
      <c r="E34" s="462">
        <v>0.39839095813459463</v>
      </c>
      <c r="F34" s="451">
        <v>210061.64500000002</v>
      </c>
      <c r="G34" s="460">
        <v>0.27502248867516965</v>
      </c>
      <c r="H34" s="460">
        <v>6.1703043331776009</v>
      </c>
    </row>
    <row r="35" spans="1:8" x14ac:dyDescent="0.3">
      <c r="A35" s="215" t="s">
        <v>216</v>
      </c>
      <c r="B35" s="449">
        <v>17378.893856715367</v>
      </c>
      <c r="C35" s="599">
        <v>0.10113318776212435</v>
      </c>
      <c r="D35" s="450">
        <v>35783.906920945235</v>
      </c>
      <c r="E35" s="464">
        <v>6.2479031806454678E-2</v>
      </c>
      <c r="F35" s="449">
        <v>33235.771000000001</v>
      </c>
      <c r="G35" s="599">
        <v>4.3513819257475737E-2</v>
      </c>
      <c r="H35" s="599">
        <v>3.1356343585408064</v>
      </c>
    </row>
    <row r="36" spans="1:8" x14ac:dyDescent="0.3">
      <c r="A36" s="215" t="s">
        <v>217</v>
      </c>
      <c r="B36" s="449">
        <v>38373.543742298883</v>
      </c>
      <c r="C36" s="599">
        <v>0.22330758426770714</v>
      </c>
      <c r="D36" s="450">
        <v>158432.33017500237</v>
      </c>
      <c r="E36" s="464">
        <v>0.27662431097988188</v>
      </c>
      <c r="F36" s="449">
        <v>138845.614</v>
      </c>
      <c r="G36" s="599">
        <v>0.18178314419994177</v>
      </c>
      <c r="H36" s="599">
        <v>6.3151730365277547</v>
      </c>
    </row>
    <row r="37" spans="1:8" x14ac:dyDescent="0.3">
      <c r="A37" s="453" t="s">
        <v>218</v>
      </c>
      <c r="B37" s="454">
        <v>3989.9334624185881</v>
      </c>
      <c r="C37" s="461">
        <v>2.3218663589296286E-2</v>
      </c>
      <c r="D37" s="455">
        <v>33956.072106861531</v>
      </c>
      <c r="E37" s="465">
        <v>5.9287615348258049E-2</v>
      </c>
      <c r="F37" s="454">
        <v>37980.26</v>
      </c>
      <c r="G37" s="461">
        <v>4.9725525217752142E-2</v>
      </c>
      <c r="H37" s="461">
        <v>11.326776054935483</v>
      </c>
    </row>
    <row r="38" spans="1:8" x14ac:dyDescent="0.3">
      <c r="A38" s="216" t="s">
        <v>219</v>
      </c>
      <c r="B38" s="447">
        <v>227856.60834360146</v>
      </c>
      <c r="C38" s="459">
        <v>1.3259684617700749</v>
      </c>
      <c r="D38" s="448">
        <v>738280.69187677698</v>
      </c>
      <c r="E38" s="466">
        <v>1.2890449031114923</v>
      </c>
      <c r="F38" s="447">
        <v>774637.71786799992</v>
      </c>
      <c r="G38" s="459">
        <v>1.0141917768458457</v>
      </c>
      <c r="H38" s="459">
        <v>6.0001608591958799</v>
      </c>
    </row>
    <row r="39" spans="1:8" x14ac:dyDescent="0.3">
      <c r="A39" s="215" t="s">
        <v>220</v>
      </c>
      <c r="B39" s="449">
        <v>168897.48952649182</v>
      </c>
      <c r="C39" s="599">
        <v>0.98286701453290792</v>
      </c>
      <c r="D39" s="450">
        <v>417586.78368362912</v>
      </c>
      <c r="E39" s="464">
        <v>0.72911037906968124</v>
      </c>
      <c r="F39" s="449">
        <v>377055.53785199998</v>
      </c>
      <c r="G39" s="599">
        <v>0.4936586704765244</v>
      </c>
      <c r="H39" s="599">
        <v>3.8983553124378068</v>
      </c>
    </row>
    <row r="40" spans="1:8" x14ac:dyDescent="0.3">
      <c r="A40" s="215" t="s">
        <v>221</v>
      </c>
      <c r="B40" s="449">
        <v>0</v>
      </c>
      <c r="C40" s="599">
        <v>0</v>
      </c>
      <c r="D40" s="450">
        <v>8647.6091217614103</v>
      </c>
      <c r="E40" s="464">
        <v>1.5098805352974767E-2</v>
      </c>
      <c r="F40" s="449">
        <v>31816.035</v>
      </c>
      <c r="G40" s="599">
        <v>4.1655034765991195E-2</v>
      </c>
      <c r="H40" s="599" t="s">
        <v>735</v>
      </c>
    </row>
    <row r="41" spans="1:8" x14ac:dyDescent="0.3">
      <c r="A41" s="215" t="s">
        <v>222</v>
      </c>
      <c r="B41" s="449">
        <v>55957.944375990141</v>
      </c>
      <c r="C41" s="599">
        <v>0.32563667987262329</v>
      </c>
      <c r="D41" s="450">
        <v>312046.29907138651</v>
      </c>
      <c r="E41" s="464">
        <v>0.5448357186888364</v>
      </c>
      <c r="F41" s="449">
        <v>365766.14501599997</v>
      </c>
      <c r="G41" s="599">
        <v>0.47887807160333007</v>
      </c>
      <c r="H41" s="599">
        <v>9.3517651419590351</v>
      </c>
    </row>
    <row r="42" spans="1:8" x14ac:dyDescent="0.3">
      <c r="A42" s="215" t="s">
        <v>223</v>
      </c>
      <c r="B42" s="449">
        <v>3001.1744411195209</v>
      </c>
      <c r="C42" s="599">
        <v>1.7464767364543561E-2</v>
      </c>
      <c r="D42" s="450">
        <v>0</v>
      </c>
      <c r="E42" s="464">
        <v>0</v>
      </c>
      <c r="F42" s="449">
        <v>0</v>
      </c>
      <c r="G42" s="599">
        <v>0</v>
      </c>
      <c r="H42" s="599" t="s">
        <v>735</v>
      </c>
    </row>
    <row r="43" spans="1:8" x14ac:dyDescent="0.3">
      <c r="A43" s="217" t="s">
        <v>77</v>
      </c>
      <c r="B43" s="451">
        <v>2188439.7292730147</v>
      </c>
      <c r="C43" s="460">
        <v>12.735211335739807</v>
      </c>
      <c r="D43" s="452">
        <v>12638389.822890263</v>
      </c>
      <c r="E43" s="462">
        <v>22.066745296180635</v>
      </c>
      <c r="F43" s="451">
        <v>13819349.761667999</v>
      </c>
      <c r="G43" s="460">
        <v>18.092936306037902</v>
      </c>
      <c r="H43" s="460">
        <v>9.1721965681902162</v>
      </c>
    </row>
    <row r="44" spans="1:8" x14ac:dyDescent="0.3">
      <c r="A44" s="215" t="s">
        <v>224</v>
      </c>
      <c r="B44" s="449">
        <v>3355.9644428797747</v>
      </c>
      <c r="C44" s="599">
        <v>1.9529400715778363E-2</v>
      </c>
      <c r="D44" s="450">
        <v>51.605978361962606</v>
      </c>
      <c r="E44" s="464">
        <v>9.010451459656053E-5</v>
      </c>
      <c r="F44" s="449">
        <v>48.933</v>
      </c>
      <c r="G44" s="599">
        <v>6.40653625193789E-5</v>
      </c>
      <c r="H44" s="599">
        <v>-18.236181355792493</v>
      </c>
    </row>
    <row r="45" spans="1:8" x14ac:dyDescent="0.3">
      <c r="A45" s="215" t="s">
        <v>225</v>
      </c>
      <c r="B45" s="449">
        <v>0</v>
      </c>
      <c r="C45" s="599">
        <v>0</v>
      </c>
      <c r="D45" s="450">
        <v>319449.39852576627</v>
      </c>
      <c r="E45" s="464">
        <v>0.55776159867445096</v>
      </c>
      <c r="F45" s="449">
        <v>433933.37200000003</v>
      </c>
      <c r="G45" s="599">
        <v>0.56812577987118107</v>
      </c>
      <c r="H45" s="599" t="s">
        <v>735</v>
      </c>
    </row>
    <row r="46" spans="1:8" x14ac:dyDescent="0.3">
      <c r="A46" s="215" t="s">
        <v>226</v>
      </c>
      <c r="B46" s="449">
        <v>1655618.818869917</v>
      </c>
      <c r="C46" s="599">
        <v>9.6345607638646253</v>
      </c>
      <c r="D46" s="450">
        <v>9550423.3959935084</v>
      </c>
      <c r="E46" s="464">
        <v>16.67512740969385</v>
      </c>
      <c r="F46" s="449">
        <v>10059726.776807999</v>
      </c>
      <c r="G46" s="599">
        <v>13.170662800198382</v>
      </c>
      <c r="H46" s="599">
        <v>8.9721490564393278</v>
      </c>
    </row>
    <row r="47" spans="1:8" x14ac:dyDescent="0.3">
      <c r="A47" s="215" t="s">
        <v>227</v>
      </c>
      <c r="B47" s="449">
        <v>103433.88734377749</v>
      </c>
      <c r="C47" s="599">
        <v>0.60191395585643637</v>
      </c>
      <c r="D47" s="450">
        <v>233239.1840347347</v>
      </c>
      <c r="E47" s="464">
        <v>0.40723776836363368</v>
      </c>
      <c r="F47" s="449">
        <v>174794.679</v>
      </c>
      <c r="G47" s="599">
        <v>0.22884933432639459</v>
      </c>
      <c r="H47" s="599">
        <v>2.5299466683154526</v>
      </c>
    </row>
    <row r="48" spans="1:8" x14ac:dyDescent="0.3">
      <c r="A48" s="453" t="s">
        <v>228</v>
      </c>
      <c r="B48" s="454">
        <v>426031.05861644074</v>
      </c>
      <c r="C48" s="461">
        <v>2.479207215302965</v>
      </c>
      <c r="D48" s="455">
        <v>2535226.2383578927</v>
      </c>
      <c r="E48" s="465">
        <v>4.4265284149341042</v>
      </c>
      <c r="F48" s="454">
        <v>3150846.00086</v>
      </c>
      <c r="G48" s="461">
        <v>4.1252343262794255</v>
      </c>
      <c r="H48" s="461">
        <v>9.9968584470062858</v>
      </c>
    </row>
    <row r="49" spans="1:8" x14ac:dyDescent="0.3">
      <c r="A49" s="217" t="s">
        <v>229</v>
      </c>
      <c r="B49" s="451">
        <v>98113.976060552697</v>
      </c>
      <c r="C49" s="460">
        <v>0.57095573773737462</v>
      </c>
      <c r="D49" s="452">
        <v>353828.92229594756</v>
      </c>
      <c r="E49" s="462">
        <v>0.61778856453576236</v>
      </c>
      <c r="F49" s="451">
        <v>410674.765832</v>
      </c>
      <c r="G49" s="460">
        <v>0.53767452947066641</v>
      </c>
      <c r="H49" s="460">
        <v>7.0552473286812578</v>
      </c>
    </row>
    <row r="50" spans="1:8" x14ac:dyDescent="0.3">
      <c r="A50" s="215" t="s">
        <v>230</v>
      </c>
      <c r="B50" s="449">
        <v>63674.142228480894</v>
      </c>
      <c r="C50" s="599">
        <v>0.3705396347246151</v>
      </c>
      <c r="D50" s="450">
        <v>171180.97883500045</v>
      </c>
      <c r="E50" s="464">
        <v>0.29888356922345594</v>
      </c>
      <c r="F50" s="449">
        <v>199014.075832</v>
      </c>
      <c r="G50" s="599">
        <v>0.2605584966103906</v>
      </c>
      <c r="H50" s="599">
        <v>5.5765951693097504</v>
      </c>
    </row>
    <row r="51" spans="1:8" x14ac:dyDescent="0.3">
      <c r="A51" s="453" t="s">
        <v>231</v>
      </c>
      <c r="B51" s="454">
        <v>34439.83383207181</v>
      </c>
      <c r="C51" s="461">
        <v>0.20041610301275958</v>
      </c>
      <c r="D51" s="455">
        <v>182647.94346094714</v>
      </c>
      <c r="E51" s="465">
        <v>0.31890499531230648</v>
      </c>
      <c r="F51" s="454">
        <v>211660.69</v>
      </c>
      <c r="G51" s="461">
        <v>0.27711603286027575</v>
      </c>
      <c r="H51" s="461">
        <v>9.0313497819785926</v>
      </c>
    </row>
    <row r="52" spans="1:8" x14ac:dyDescent="0.3">
      <c r="A52" s="216" t="s">
        <v>79</v>
      </c>
      <c r="B52" s="447">
        <v>2953056.7741594785</v>
      </c>
      <c r="C52" s="459">
        <v>17.184755697088388</v>
      </c>
      <c r="D52" s="448">
        <v>11355924.542257415</v>
      </c>
      <c r="E52" s="466">
        <v>19.827549077714252</v>
      </c>
      <c r="F52" s="447">
        <v>11515334.915303998</v>
      </c>
      <c r="G52" s="459">
        <v>15.076412766047699</v>
      </c>
      <c r="H52" s="599">
        <v>6.6947584697418128</v>
      </c>
    </row>
    <row r="53" spans="1:8" x14ac:dyDescent="0.3">
      <c r="A53" s="215" t="s">
        <v>232</v>
      </c>
      <c r="B53" s="449">
        <v>2188492.0753388484</v>
      </c>
      <c r="C53" s="599">
        <v>12.735515953775234</v>
      </c>
      <c r="D53" s="450">
        <v>7852008.3293694966</v>
      </c>
      <c r="E53" s="464">
        <v>13.709679025240012</v>
      </c>
      <c r="F53" s="449">
        <v>8102205.2105520004</v>
      </c>
      <c r="G53" s="599">
        <v>10.607784399493482</v>
      </c>
      <c r="H53" s="599">
        <v>6.4313181633994576</v>
      </c>
    </row>
    <row r="54" spans="1:8" x14ac:dyDescent="0.3">
      <c r="A54" s="215" t="s">
        <v>233</v>
      </c>
      <c r="B54" s="449">
        <v>364349.94437599013</v>
      </c>
      <c r="C54" s="599">
        <v>2.1202656302235376</v>
      </c>
      <c r="D54" s="450">
        <v>1919910.1398424597</v>
      </c>
      <c r="E54" s="464">
        <v>3.3521808269219391</v>
      </c>
      <c r="F54" s="449">
        <v>1925425.3417520002</v>
      </c>
      <c r="G54" s="599">
        <v>2.5208565287912226</v>
      </c>
      <c r="H54" s="599">
        <v>8.2502607737099396</v>
      </c>
    </row>
    <row r="55" spans="1:8" x14ac:dyDescent="0.3">
      <c r="A55" s="215" t="s">
        <v>234</v>
      </c>
      <c r="B55" s="449">
        <v>14410.678049639148</v>
      </c>
      <c r="C55" s="599">
        <v>8.3860216938405882E-2</v>
      </c>
      <c r="D55" s="450">
        <v>20732.535347821959</v>
      </c>
      <c r="E55" s="464">
        <v>3.6199198100049082E-2</v>
      </c>
      <c r="F55" s="449">
        <v>15152.790999999997</v>
      </c>
      <c r="G55" s="599">
        <v>1.9838739676606414E-2</v>
      </c>
      <c r="H55" s="599">
        <v>0.23940648457383418</v>
      </c>
    </row>
    <row r="56" spans="1:8" x14ac:dyDescent="0.3">
      <c r="A56" s="215" t="s">
        <v>235</v>
      </c>
      <c r="B56" s="449">
        <v>175650.13201901072</v>
      </c>
      <c r="C56" s="599">
        <v>1.0221627411031311</v>
      </c>
      <c r="D56" s="450">
        <v>1095782.3237769764</v>
      </c>
      <c r="E56" s="464">
        <v>1.9132460525191881</v>
      </c>
      <c r="F56" s="449">
        <v>1064457.098</v>
      </c>
      <c r="G56" s="599">
        <v>1.3936368068521454</v>
      </c>
      <c r="H56" s="599">
        <v>8.9584551970451223</v>
      </c>
    </row>
    <row r="57" spans="1:8" x14ac:dyDescent="0.3">
      <c r="A57" s="215" t="s">
        <v>236</v>
      </c>
      <c r="B57" s="449">
        <v>210153.9443759901</v>
      </c>
      <c r="C57" s="599">
        <v>1.2229511550480803</v>
      </c>
      <c r="D57" s="450">
        <v>467491.21392066049</v>
      </c>
      <c r="E57" s="464">
        <v>0.81624397493306222</v>
      </c>
      <c r="F57" s="449">
        <v>408094.47400000005</v>
      </c>
      <c r="G57" s="599">
        <v>0.53429629123424371</v>
      </c>
      <c r="H57" s="599">
        <v>3.2107449701358926</v>
      </c>
    </row>
    <row r="58" spans="1:8" x14ac:dyDescent="0.3">
      <c r="A58" s="217" t="s">
        <v>237</v>
      </c>
      <c r="B58" s="451">
        <v>6289831.8317422988</v>
      </c>
      <c r="C58" s="460">
        <v>36.602487412395426</v>
      </c>
      <c r="D58" s="452">
        <v>17024381.090612154</v>
      </c>
      <c r="E58" s="462">
        <v>29.724726536860366</v>
      </c>
      <c r="F58" s="451">
        <v>33085871.585659999</v>
      </c>
      <c r="G58" s="460">
        <v>43.317563963070434</v>
      </c>
      <c r="H58" s="460">
        <v>8.2264721909076854</v>
      </c>
    </row>
    <row r="59" spans="1:8" x14ac:dyDescent="0.3">
      <c r="A59" s="215" t="s">
        <v>238</v>
      </c>
      <c r="B59" s="449">
        <v>47526.451105087137</v>
      </c>
      <c r="C59" s="599">
        <v>0.27657119854155293</v>
      </c>
      <c r="D59" s="450">
        <v>191809.08072468443</v>
      </c>
      <c r="E59" s="464">
        <v>0.33490042554156724</v>
      </c>
      <c r="F59" s="449">
        <v>246887.32299999997</v>
      </c>
      <c r="G59" s="599">
        <v>0.32323638136705268</v>
      </c>
      <c r="H59" s="599">
        <v>8.1619349301877531</v>
      </c>
    </row>
    <row r="60" spans="1:8" x14ac:dyDescent="0.3">
      <c r="A60" s="215" t="s">
        <v>239</v>
      </c>
      <c r="B60" s="449">
        <v>4800161.3793346239</v>
      </c>
      <c r="C60" s="599">
        <v>27.933631798847873</v>
      </c>
      <c r="D60" s="450">
        <v>8543648.5660321619</v>
      </c>
      <c r="E60" s="464">
        <v>14.917289263008007</v>
      </c>
      <c r="F60" s="449">
        <v>8806664.74443</v>
      </c>
      <c r="G60" s="599">
        <v>11.53009562950445</v>
      </c>
      <c r="H60" s="599">
        <v>2.9319659991956293</v>
      </c>
    </row>
    <row r="61" spans="1:8" x14ac:dyDescent="0.3">
      <c r="A61" s="215" t="s">
        <v>240</v>
      </c>
      <c r="B61" s="449">
        <v>515042.82932582282</v>
      </c>
      <c r="C61" s="599">
        <v>2.9971943895391795</v>
      </c>
      <c r="D61" s="450">
        <v>4446534.9841016782</v>
      </c>
      <c r="E61" s="464">
        <v>7.7636911283599908</v>
      </c>
      <c r="F61" s="449">
        <v>17521967.900229998</v>
      </c>
      <c r="G61" s="599">
        <v>22.940576412260747</v>
      </c>
      <c r="H61" s="599">
        <v>18.287806351155965</v>
      </c>
    </row>
    <row r="62" spans="1:8" x14ac:dyDescent="0.3">
      <c r="A62" s="215" t="s">
        <v>241</v>
      </c>
      <c r="B62" s="449">
        <v>76211.994367188861</v>
      </c>
      <c r="C62" s="599">
        <v>0.44350129528437165</v>
      </c>
      <c r="D62" s="450">
        <v>147288.20254019171</v>
      </c>
      <c r="E62" s="464">
        <v>0.25716656125767423</v>
      </c>
      <c r="F62" s="449">
        <v>283658.12199999997</v>
      </c>
      <c r="G62" s="599">
        <v>0.37137842391629788</v>
      </c>
      <c r="H62" s="599">
        <v>6.4583214110460974</v>
      </c>
    </row>
    <row r="63" spans="1:8" x14ac:dyDescent="0.3">
      <c r="A63" s="215" t="s">
        <v>81</v>
      </c>
      <c r="B63" s="449">
        <v>634657.27336736489</v>
      </c>
      <c r="C63" s="599">
        <v>3.6932680365763297</v>
      </c>
      <c r="D63" s="450">
        <v>2188078.312557464</v>
      </c>
      <c r="E63" s="464">
        <v>3.8204049319520275</v>
      </c>
      <c r="F63" s="449">
        <v>2407812.2430000002</v>
      </c>
      <c r="G63" s="599">
        <v>3.1524199257432377</v>
      </c>
      <c r="H63" s="599">
        <v>6.5553838605141079</v>
      </c>
    </row>
    <row r="64" spans="1:8" x14ac:dyDescent="0.3">
      <c r="A64" s="215" t="s">
        <v>242</v>
      </c>
      <c r="B64" s="449">
        <v>47328.598486182003</v>
      </c>
      <c r="C64" s="599">
        <v>0.27541983262483039</v>
      </c>
      <c r="D64" s="450">
        <v>311159.45747765014</v>
      </c>
      <c r="E64" s="464">
        <v>0.54328728507970725</v>
      </c>
      <c r="F64" s="449">
        <v>311845.74300000002</v>
      </c>
      <c r="G64" s="599">
        <v>0.40828297009012454</v>
      </c>
      <c r="H64" s="599">
        <v>9.3934316968982792</v>
      </c>
    </row>
    <row r="65" spans="1:8" x14ac:dyDescent="0.3">
      <c r="A65" s="215" t="s">
        <v>243</v>
      </c>
      <c r="B65" s="449">
        <v>29001.659214926945</v>
      </c>
      <c r="C65" s="599">
        <v>0.16876967377661958</v>
      </c>
      <c r="D65" s="450">
        <v>87759.754782196076</v>
      </c>
      <c r="E65" s="464">
        <v>0.15322934196305063</v>
      </c>
      <c r="F65" s="449">
        <v>94247.292000000001</v>
      </c>
      <c r="G65" s="599">
        <v>0.12339294399382336</v>
      </c>
      <c r="H65" s="599">
        <v>5.7727073677557694</v>
      </c>
    </row>
    <row r="66" spans="1:8" x14ac:dyDescent="0.3">
      <c r="A66" s="453" t="s">
        <v>244</v>
      </c>
      <c r="B66" s="454">
        <v>139901.64654110192</v>
      </c>
      <c r="C66" s="461">
        <v>0.81413118720466937</v>
      </c>
      <c r="D66" s="455">
        <v>1108102.7323961279</v>
      </c>
      <c r="E66" s="465">
        <v>1.9347575996983453</v>
      </c>
      <c r="F66" s="454">
        <v>3412788.2179999999</v>
      </c>
      <c r="G66" s="461">
        <v>4.4681812761946968</v>
      </c>
      <c r="H66" s="461">
        <v>16.42902551336276</v>
      </c>
    </row>
    <row r="67" spans="1:8" ht="14.5" x14ac:dyDescent="0.3">
      <c r="A67" s="217" t="s">
        <v>738</v>
      </c>
      <c r="B67" s="451">
        <v>11817041.29064038</v>
      </c>
      <c r="C67" s="460">
        <v>68.767038080350204</v>
      </c>
      <c r="D67" s="451">
        <v>42338977.37913537</v>
      </c>
      <c r="E67" s="460">
        <v>73.924245336537112</v>
      </c>
      <c r="F67" s="451">
        <v>59815930.391332</v>
      </c>
      <c r="G67" s="460">
        <v>78.31380183014771</v>
      </c>
      <c r="H67" s="460">
        <v>8.0285337136336778</v>
      </c>
    </row>
    <row r="68" spans="1:8" x14ac:dyDescent="0.3">
      <c r="A68" s="218" t="s">
        <v>630</v>
      </c>
      <c r="B68" s="1137">
        <v>41.278637544064225</v>
      </c>
      <c r="C68" s="1138"/>
      <c r="D68" s="1138"/>
      <c r="E68" s="1138"/>
      <c r="F68" s="1138"/>
      <c r="G68" s="1138"/>
      <c r="H68" s="1139"/>
    </row>
    <row r="69" spans="1:8" x14ac:dyDescent="0.3">
      <c r="A69" s="171" t="s">
        <v>631</v>
      </c>
      <c r="B69" s="1137">
        <v>33.359847415792444</v>
      </c>
      <c r="C69" s="1138"/>
      <c r="D69" s="1138"/>
      <c r="E69" s="1138"/>
      <c r="F69" s="1138"/>
      <c r="G69" s="1138"/>
      <c r="H69" s="1139"/>
    </row>
    <row r="70" spans="1:8" x14ac:dyDescent="0.3">
      <c r="A70" s="4" t="s">
        <v>736</v>
      </c>
      <c r="B70" s="46"/>
      <c r="D70" s="46"/>
      <c r="F70" s="46"/>
    </row>
    <row r="71" spans="1:8" x14ac:dyDescent="0.3">
      <c r="A71" s="4" t="s">
        <v>21</v>
      </c>
      <c r="B71" s="46"/>
      <c r="D71" s="46"/>
      <c r="F71" s="46"/>
    </row>
    <row r="72" spans="1:8" x14ac:dyDescent="0.3">
      <c r="B72" s="46"/>
      <c r="D72" s="46"/>
      <c r="F72" s="46"/>
    </row>
    <row r="73" spans="1:8" x14ac:dyDescent="0.3">
      <c r="B73" s="46"/>
      <c r="D73" s="46"/>
      <c r="F73" s="46"/>
    </row>
    <row r="74" spans="1:8" x14ac:dyDescent="0.3">
      <c r="B74" s="46"/>
      <c r="D74" s="46"/>
      <c r="F74" s="46"/>
    </row>
  </sheetData>
  <mergeCells count="6">
    <mergeCell ref="B5:C5"/>
    <mergeCell ref="D5:E5"/>
    <mergeCell ref="F5:G5"/>
    <mergeCell ref="B68:H68"/>
    <mergeCell ref="B69:H69"/>
    <mergeCell ref="H5:H6"/>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C6A6-C724-479E-9036-EBE4B1503AFE}">
  <dimension ref="A1:J32"/>
  <sheetViews>
    <sheetView showGridLines="0" workbookViewId="0">
      <selection activeCell="G31" sqref="G31"/>
    </sheetView>
  </sheetViews>
  <sheetFormatPr baseColWidth="10" defaultColWidth="10.81640625" defaultRowHeight="13" x14ac:dyDescent="0.3"/>
  <cols>
    <col min="1" max="1" width="56.81640625" style="4" customWidth="1"/>
    <col min="2" max="16384" width="10.81640625" style="4"/>
  </cols>
  <sheetData>
    <row r="1" spans="1:10" x14ac:dyDescent="0.3">
      <c r="A1" s="12" t="s">
        <v>832</v>
      </c>
    </row>
    <row r="2" spans="1:10" x14ac:dyDescent="0.3">
      <c r="A2" s="12" t="s">
        <v>833</v>
      </c>
    </row>
    <row r="4" spans="1:10" x14ac:dyDescent="0.3">
      <c r="A4" s="1142" t="s">
        <v>373</v>
      </c>
      <c r="B4" s="1144">
        <v>2019</v>
      </c>
      <c r="C4" s="1145"/>
      <c r="D4" s="1146"/>
      <c r="E4" s="1145">
        <v>2020</v>
      </c>
      <c r="F4" s="1145"/>
      <c r="G4" s="1145"/>
      <c r="H4" s="1144">
        <v>2021</v>
      </c>
      <c r="I4" s="1145"/>
      <c r="J4" s="1146"/>
    </row>
    <row r="5" spans="1:10" ht="25.5" customHeight="1" x14ac:dyDescent="0.3">
      <c r="A5" s="1143"/>
      <c r="B5" s="717" t="s">
        <v>837</v>
      </c>
      <c r="C5" s="713" t="s">
        <v>838</v>
      </c>
      <c r="D5" s="714" t="s">
        <v>839</v>
      </c>
      <c r="E5" s="713" t="s">
        <v>837</v>
      </c>
      <c r="F5" s="713" t="s">
        <v>838</v>
      </c>
      <c r="G5" s="713" t="s">
        <v>839</v>
      </c>
      <c r="H5" s="717" t="s">
        <v>837</v>
      </c>
      <c r="I5" s="713" t="s">
        <v>838</v>
      </c>
      <c r="J5" s="714" t="s">
        <v>839</v>
      </c>
    </row>
    <row r="6" spans="1:10" x14ac:dyDescent="0.3">
      <c r="A6" s="716" t="s">
        <v>100</v>
      </c>
      <c r="B6" s="718">
        <v>6</v>
      </c>
      <c r="C6" s="712">
        <v>39</v>
      </c>
      <c r="D6" s="673">
        <v>96</v>
      </c>
      <c r="E6" s="712">
        <v>6</v>
      </c>
      <c r="F6" s="712">
        <v>39</v>
      </c>
      <c r="G6" s="712">
        <v>96</v>
      </c>
      <c r="H6" s="718">
        <v>6</v>
      </c>
      <c r="I6" s="712">
        <v>36</v>
      </c>
      <c r="J6" s="1030">
        <v>97.778888888888872</v>
      </c>
    </row>
    <row r="7" spans="1:10" x14ac:dyDescent="0.3">
      <c r="A7" s="716" t="s">
        <v>101</v>
      </c>
      <c r="B7" s="718">
        <v>1</v>
      </c>
      <c r="C7" s="712">
        <v>6</v>
      </c>
      <c r="D7" s="673">
        <v>94</v>
      </c>
      <c r="E7" s="712">
        <v>1</v>
      </c>
      <c r="F7" s="712">
        <v>5</v>
      </c>
      <c r="G7" s="712">
        <v>92</v>
      </c>
      <c r="H7" s="718">
        <v>1</v>
      </c>
      <c r="I7" s="712">
        <v>5</v>
      </c>
      <c r="J7" s="1030">
        <v>93.334000000000003</v>
      </c>
    </row>
    <row r="8" spans="1:10" x14ac:dyDescent="0.3">
      <c r="A8" s="716" t="s">
        <v>840</v>
      </c>
      <c r="B8" s="718">
        <v>1</v>
      </c>
      <c r="C8" s="712">
        <v>7</v>
      </c>
      <c r="D8" s="673">
        <v>95</v>
      </c>
      <c r="E8" s="712">
        <v>1</v>
      </c>
      <c r="F8" s="712">
        <v>6</v>
      </c>
      <c r="G8" s="712">
        <v>100</v>
      </c>
      <c r="H8" s="718">
        <v>1</v>
      </c>
      <c r="I8" s="712">
        <v>4</v>
      </c>
      <c r="J8" s="1030">
        <v>99.657499999999999</v>
      </c>
    </row>
    <row r="9" spans="1:10" x14ac:dyDescent="0.3">
      <c r="A9" s="716" t="s">
        <v>98</v>
      </c>
      <c r="B9" s="718">
        <v>8</v>
      </c>
      <c r="C9" s="712">
        <v>44</v>
      </c>
      <c r="D9" s="673">
        <v>91</v>
      </c>
      <c r="E9" s="712">
        <v>8</v>
      </c>
      <c r="F9" s="712">
        <v>44</v>
      </c>
      <c r="G9" s="712">
        <v>77</v>
      </c>
      <c r="H9" s="718">
        <v>8</v>
      </c>
      <c r="I9" s="712">
        <v>37</v>
      </c>
      <c r="J9" s="1030">
        <v>73.963513513513519</v>
      </c>
    </row>
    <row r="10" spans="1:10" x14ac:dyDescent="0.3">
      <c r="A10" s="716" t="s">
        <v>108</v>
      </c>
      <c r="B10" s="718">
        <v>7</v>
      </c>
      <c r="C10" s="712">
        <v>42</v>
      </c>
      <c r="D10" s="719">
        <v>93</v>
      </c>
      <c r="E10" s="712">
        <v>7</v>
      </c>
      <c r="F10" s="712">
        <v>33</v>
      </c>
      <c r="G10" s="712">
        <v>75</v>
      </c>
      <c r="H10" s="718">
        <v>8</v>
      </c>
      <c r="I10" s="712">
        <v>34</v>
      </c>
      <c r="J10" s="1030">
        <v>95.789411764705889</v>
      </c>
    </row>
    <row r="11" spans="1:10" x14ac:dyDescent="0.3">
      <c r="A11" s="716" t="s">
        <v>841</v>
      </c>
      <c r="B11" s="718">
        <v>14</v>
      </c>
      <c r="C11" s="712">
        <v>61</v>
      </c>
      <c r="D11" s="673">
        <v>95</v>
      </c>
      <c r="E11" s="712">
        <v>14</v>
      </c>
      <c r="F11" s="712">
        <v>57</v>
      </c>
      <c r="G11" s="712">
        <v>85</v>
      </c>
      <c r="H11" s="718">
        <v>14</v>
      </c>
      <c r="I11" s="712">
        <v>55</v>
      </c>
      <c r="J11" s="1030">
        <v>92.317272727272737</v>
      </c>
    </row>
    <row r="12" spans="1:10" x14ac:dyDescent="0.3">
      <c r="A12" s="716" t="s">
        <v>842</v>
      </c>
      <c r="B12" s="718">
        <v>7</v>
      </c>
      <c r="C12" s="712">
        <v>35</v>
      </c>
      <c r="D12" s="673">
        <v>93</v>
      </c>
      <c r="E12" s="712">
        <v>7</v>
      </c>
      <c r="F12" s="712">
        <v>32</v>
      </c>
      <c r="G12" s="712">
        <v>81</v>
      </c>
      <c r="H12" s="718">
        <v>12</v>
      </c>
      <c r="I12" s="712">
        <v>52</v>
      </c>
      <c r="J12" s="1030">
        <v>77.200384615384621</v>
      </c>
    </row>
    <row r="13" spans="1:10" x14ac:dyDescent="0.3">
      <c r="A13" s="716" t="s">
        <v>843</v>
      </c>
      <c r="B13" s="718">
        <v>4</v>
      </c>
      <c r="C13" s="712">
        <v>23</v>
      </c>
      <c r="D13" s="673">
        <v>95</v>
      </c>
      <c r="E13" s="712">
        <v>4</v>
      </c>
      <c r="F13" s="712">
        <v>22</v>
      </c>
      <c r="G13" s="712">
        <v>85</v>
      </c>
      <c r="H13" s="718">
        <v>4</v>
      </c>
      <c r="I13" s="712">
        <v>20</v>
      </c>
      <c r="J13" s="1030">
        <v>98.519499999999994</v>
      </c>
    </row>
    <row r="14" spans="1:10" x14ac:dyDescent="0.3">
      <c r="A14" s="716" t="s">
        <v>95</v>
      </c>
      <c r="B14" s="718">
        <v>11</v>
      </c>
      <c r="C14" s="712">
        <v>61</v>
      </c>
      <c r="D14" s="673">
        <v>95</v>
      </c>
      <c r="E14" s="712">
        <v>11</v>
      </c>
      <c r="F14" s="712">
        <v>53</v>
      </c>
      <c r="G14" s="712">
        <v>97</v>
      </c>
      <c r="H14" s="718">
        <v>11</v>
      </c>
      <c r="I14" s="712">
        <v>50</v>
      </c>
      <c r="J14" s="1030">
        <v>98.459599999999995</v>
      </c>
    </row>
    <row r="15" spans="1:10" x14ac:dyDescent="0.3">
      <c r="A15" s="716" t="s">
        <v>97</v>
      </c>
      <c r="B15" s="718">
        <v>6</v>
      </c>
      <c r="C15" s="712">
        <v>39</v>
      </c>
      <c r="D15" s="673">
        <v>98</v>
      </c>
      <c r="E15" s="712">
        <v>7</v>
      </c>
      <c r="F15" s="712">
        <v>38</v>
      </c>
      <c r="G15" s="712">
        <v>88</v>
      </c>
      <c r="H15" s="718">
        <v>7</v>
      </c>
      <c r="I15" s="712">
        <v>38</v>
      </c>
      <c r="J15" s="1030">
        <v>89.645263157894718</v>
      </c>
    </row>
    <row r="16" spans="1:10" x14ac:dyDescent="0.3">
      <c r="A16" s="716" t="s">
        <v>114</v>
      </c>
      <c r="B16" s="718">
        <v>1</v>
      </c>
      <c r="C16" s="712">
        <v>6</v>
      </c>
      <c r="D16" s="673">
        <v>100</v>
      </c>
      <c r="E16" s="712">
        <v>2</v>
      </c>
      <c r="F16" s="712">
        <v>9</v>
      </c>
      <c r="G16" s="712">
        <v>94</v>
      </c>
      <c r="H16" s="718">
        <v>2</v>
      </c>
      <c r="I16" s="712">
        <v>9</v>
      </c>
      <c r="J16" s="1030">
        <v>94.067777777777778</v>
      </c>
    </row>
    <row r="17" spans="1:10" x14ac:dyDescent="0.3">
      <c r="A17" s="716" t="s">
        <v>116</v>
      </c>
      <c r="B17" s="718">
        <v>2</v>
      </c>
      <c r="C17" s="712">
        <v>12</v>
      </c>
      <c r="D17" s="673">
        <v>92</v>
      </c>
      <c r="E17" s="712">
        <v>2</v>
      </c>
      <c r="F17" s="712">
        <v>12</v>
      </c>
      <c r="G17" s="712">
        <v>71</v>
      </c>
      <c r="H17" s="718">
        <v>3</v>
      </c>
      <c r="I17" s="712">
        <v>14</v>
      </c>
      <c r="J17" s="1030">
        <v>96.657142857142858</v>
      </c>
    </row>
    <row r="18" spans="1:10" x14ac:dyDescent="0.3">
      <c r="A18" s="716" t="s">
        <v>844</v>
      </c>
      <c r="B18" s="718">
        <v>3</v>
      </c>
      <c r="C18" s="712">
        <v>19</v>
      </c>
      <c r="D18" s="673">
        <v>98</v>
      </c>
      <c r="E18" s="712">
        <v>3</v>
      </c>
      <c r="F18" s="712">
        <v>19</v>
      </c>
      <c r="G18" s="712">
        <v>89</v>
      </c>
      <c r="H18" s="718">
        <v>3</v>
      </c>
      <c r="I18" s="712">
        <v>14</v>
      </c>
      <c r="J18" s="1030">
        <v>99.285714285714292</v>
      </c>
    </row>
    <row r="19" spans="1:10" x14ac:dyDescent="0.3">
      <c r="A19" s="716" t="s">
        <v>845</v>
      </c>
      <c r="B19" s="718">
        <v>14</v>
      </c>
      <c r="C19" s="712">
        <v>75</v>
      </c>
      <c r="D19" s="673">
        <v>96</v>
      </c>
      <c r="E19" s="712">
        <v>14</v>
      </c>
      <c r="F19" s="712">
        <v>69</v>
      </c>
      <c r="G19" s="712">
        <v>91</v>
      </c>
      <c r="H19" s="718">
        <v>14</v>
      </c>
      <c r="I19" s="712">
        <v>64</v>
      </c>
      <c r="J19" s="1030">
        <v>99.178906249999983</v>
      </c>
    </row>
    <row r="20" spans="1:10" x14ac:dyDescent="0.3">
      <c r="A20" s="716" t="s">
        <v>93</v>
      </c>
      <c r="B20" s="718">
        <v>4</v>
      </c>
      <c r="C20" s="712">
        <v>22</v>
      </c>
      <c r="D20" s="673">
        <v>95</v>
      </c>
      <c r="E20" s="712">
        <v>4</v>
      </c>
      <c r="F20" s="712">
        <v>17</v>
      </c>
      <c r="G20" s="712">
        <v>82</v>
      </c>
      <c r="H20" s="718">
        <v>4</v>
      </c>
      <c r="I20" s="712">
        <v>15</v>
      </c>
      <c r="J20" s="1030">
        <v>98.793333333333337</v>
      </c>
    </row>
    <row r="21" spans="1:10" x14ac:dyDescent="0.3">
      <c r="A21" s="716" t="s">
        <v>103</v>
      </c>
      <c r="B21" s="718">
        <v>7</v>
      </c>
      <c r="C21" s="712">
        <v>46</v>
      </c>
      <c r="D21" s="719">
        <v>89</v>
      </c>
      <c r="E21" s="712">
        <v>7</v>
      </c>
      <c r="F21" s="712">
        <v>34</v>
      </c>
      <c r="G21" s="712">
        <v>92</v>
      </c>
      <c r="H21" s="718">
        <v>7</v>
      </c>
      <c r="I21" s="712">
        <v>34</v>
      </c>
      <c r="J21" s="1030">
        <v>94.05470588235292</v>
      </c>
    </row>
    <row r="22" spans="1:10" x14ac:dyDescent="0.3">
      <c r="A22" s="716" t="s">
        <v>846</v>
      </c>
      <c r="B22" s="718">
        <v>3</v>
      </c>
      <c r="C22" s="712">
        <v>21</v>
      </c>
      <c r="D22" s="673">
        <v>86</v>
      </c>
      <c r="E22" s="712">
        <v>3</v>
      </c>
      <c r="F22" s="712">
        <v>17</v>
      </c>
      <c r="G22" s="712">
        <v>94</v>
      </c>
      <c r="H22" s="718">
        <v>3</v>
      </c>
      <c r="I22" s="712">
        <v>17</v>
      </c>
      <c r="J22" s="1030">
        <v>96.145294117647055</v>
      </c>
    </row>
    <row r="23" spans="1:10" x14ac:dyDescent="0.3">
      <c r="A23" s="716" t="s">
        <v>105</v>
      </c>
      <c r="B23" s="718">
        <v>17</v>
      </c>
      <c r="C23" s="712">
        <v>103</v>
      </c>
      <c r="D23" s="673">
        <v>95</v>
      </c>
      <c r="E23" s="712">
        <v>18</v>
      </c>
      <c r="F23" s="712">
        <v>104</v>
      </c>
      <c r="G23" s="712">
        <v>91</v>
      </c>
      <c r="H23" s="718">
        <v>18</v>
      </c>
      <c r="I23" s="712">
        <v>83</v>
      </c>
      <c r="J23" s="1030">
        <v>89.519879518072301</v>
      </c>
    </row>
    <row r="24" spans="1:10" x14ac:dyDescent="0.3">
      <c r="A24" s="716" t="s">
        <v>113</v>
      </c>
      <c r="B24" s="718">
        <v>2</v>
      </c>
      <c r="C24" s="712">
        <v>11</v>
      </c>
      <c r="D24" s="673">
        <v>90</v>
      </c>
      <c r="E24" s="712">
        <v>2</v>
      </c>
      <c r="F24" s="712">
        <v>10</v>
      </c>
      <c r="G24" s="712">
        <v>79</v>
      </c>
      <c r="H24" s="718">
        <v>2</v>
      </c>
      <c r="I24" s="712">
        <v>10</v>
      </c>
      <c r="J24" s="1030">
        <v>96.847999999999999</v>
      </c>
    </row>
    <row r="25" spans="1:10" x14ac:dyDescent="0.3">
      <c r="A25" s="716" t="s">
        <v>92</v>
      </c>
      <c r="B25" s="718">
        <v>21</v>
      </c>
      <c r="C25" s="712">
        <v>143</v>
      </c>
      <c r="D25" s="719">
        <v>94</v>
      </c>
      <c r="E25" s="712">
        <v>21</v>
      </c>
      <c r="F25" s="712">
        <v>132</v>
      </c>
      <c r="G25" s="712">
        <v>90</v>
      </c>
      <c r="H25" s="718">
        <v>22</v>
      </c>
      <c r="I25" s="712">
        <v>130</v>
      </c>
      <c r="J25" s="1030">
        <v>90.14153846153846</v>
      </c>
    </row>
    <row r="26" spans="1:10" x14ac:dyDescent="0.3">
      <c r="A26" s="716" t="s">
        <v>112</v>
      </c>
      <c r="B26" s="718">
        <v>3</v>
      </c>
      <c r="C26" s="712">
        <v>16</v>
      </c>
      <c r="D26" s="673">
        <v>98</v>
      </c>
      <c r="E26" s="712">
        <v>3</v>
      </c>
      <c r="F26" s="712">
        <v>15</v>
      </c>
      <c r="G26" s="712">
        <v>99</v>
      </c>
      <c r="H26" s="718">
        <v>3</v>
      </c>
      <c r="I26" s="712">
        <v>15</v>
      </c>
      <c r="J26" s="1030">
        <v>99</v>
      </c>
    </row>
    <row r="27" spans="1:10" x14ac:dyDescent="0.3">
      <c r="A27" s="716" t="s">
        <v>847</v>
      </c>
      <c r="B27" s="718">
        <v>11</v>
      </c>
      <c r="C27" s="712">
        <v>61</v>
      </c>
      <c r="D27" s="673">
        <v>96</v>
      </c>
      <c r="E27" s="712">
        <v>11</v>
      </c>
      <c r="F27" s="712">
        <v>55</v>
      </c>
      <c r="G27" s="712">
        <v>87</v>
      </c>
      <c r="H27" s="718">
        <v>11</v>
      </c>
      <c r="I27" s="712">
        <v>49</v>
      </c>
      <c r="J27" s="1030">
        <v>90.838367346938767</v>
      </c>
    </row>
    <row r="28" spans="1:10" x14ac:dyDescent="0.3">
      <c r="A28" s="716" t="s">
        <v>848</v>
      </c>
      <c r="B28" s="718">
        <v>2</v>
      </c>
      <c r="C28" s="712">
        <v>10</v>
      </c>
      <c r="D28" s="673">
        <v>94</v>
      </c>
      <c r="E28" s="712">
        <v>2</v>
      </c>
      <c r="F28" s="712">
        <v>9</v>
      </c>
      <c r="G28" s="712">
        <v>100</v>
      </c>
      <c r="H28" s="718">
        <v>2</v>
      </c>
      <c r="I28" s="712">
        <v>9</v>
      </c>
      <c r="J28" s="1030">
        <v>89.342222222222233</v>
      </c>
    </row>
    <row r="29" spans="1:10" x14ac:dyDescent="0.3">
      <c r="A29" s="716" t="s">
        <v>849</v>
      </c>
      <c r="B29" s="718">
        <v>1</v>
      </c>
      <c r="C29" s="712">
        <v>5</v>
      </c>
      <c r="D29" s="673">
        <v>80</v>
      </c>
      <c r="E29" s="712">
        <v>1</v>
      </c>
      <c r="F29" s="712">
        <v>5</v>
      </c>
      <c r="G29" s="712">
        <v>100</v>
      </c>
      <c r="H29" s="718">
        <v>1</v>
      </c>
      <c r="I29" s="712">
        <v>5</v>
      </c>
      <c r="J29" s="1030">
        <v>100</v>
      </c>
    </row>
    <row r="30" spans="1:10" x14ac:dyDescent="0.3">
      <c r="A30" s="716" t="s">
        <v>850</v>
      </c>
      <c r="B30" s="718">
        <v>1</v>
      </c>
      <c r="C30" s="712">
        <v>3</v>
      </c>
      <c r="D30" s="673">
        <v>100</v>
      </c>
      <c r="E30" s="712">
        <v>1</v>
      </c>
      <c r="F30" s="712">
        <v>3</v>
      </c>
      <c r="G30" s="712">
        <v>100</v>
      </c>
      <c r="H30" s="718">
        <v>1</v>
      </c>
      <c r="I30" s="712">
        <v>3</v>
      </c>
      <c r="J30" s="1030">
        <v>100</v>
      </c>
    </row>
    <row r="31" spans="1:10" x14ac:dyDescent="0.3">
      <c r="A31" s="632" t="s">
        <v>1167</v>
      </c>
      <c r="B31" s="632">
        <v>157</v>
      </c>
      <c r="C31" s="720">
        <v>910</v>
      </c>
      <c r="D31" s="174">
        <v>94</v>
      </c>
      <c r="E31" s="720">
        <v>160</v>
      </c>
      <c r="F31" s="720">
        <v>839</v>
      </c>
      <c r="G31" s="720">
        <v>89</v>
      </c>
      <c r="H31" s="632">
        <v>168</v>
      </c>
      <c r="I31" s="720">
        <v>802</v>
      </c>
      <c r="J31" s="1031">
        <v>94</v>
      </c>
    </row>
    <row r="32" spans="1:10" x14ac:dyDescent="0.3">
      <c r="A32" s="4" t="s">
        <v>21</v>
      </c>
    </row>
  </sheetData>
  <mergeCells count="4">
    <mergeCell ref="A4:A5"/>
    <mergeCell ref="B4:D4"/>
    <mergeCell ref="E4:G4"/>
    <mergeCell ref="H4:J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E86EC-3C8D-407B-84E5-22180E2EE1FA}">
  <dimension ref="A1:H19"/>
  <sheetViews>
    <sheetView workbookViewId="0">
      <selection activeCell="C14" sqref="C14"/>
    </sheetView>
  </sheetViews>
  <sheetFormatPr baseColWidth="10" defaultColWidth="10.81640625" defaultRowHeight="13" x14ac:dyDescent="0.3"/>
  <cols>
    <col min="1" max="1" width="14.81640625" style="7" customWidth="1"/>
    <col min="2" max="8" width="10.81640625" style="7"/>
    <col min="9" max="9" width="14.453125" style="7" customWidth="1"/>
    <col min="10" max="16384" width="10.81640625" style="7"/>
  </cols>
  <sheetData>
    <row r="1" spans="1:8" x14ac:dyDescent="0.3">
      <c r="A1" s="6" t="s">
        <v>834</v>
      </c>
    </row>
    <row r="2" spans="1:8" x14ac:dyDescent="0.3">
      <c r="A2" s="6" t="s">
        <v>835</v>
      </c>
    </row>
    <row r="3" spans="1:8" x14ac:dyDescent="0.3">
      <c r="A3" s="7" t="s">
        <v>836</v>
      </c>
    </row>
    <row r="5" spans="1:8" ht="30" customHeight="1" x14ac:dyDescent="0.3">
      <c r="A5" s="1148" t="s">
        <v>851</v>
      </c>
      <c r="B5" s="1150" t="s">
        <v>852</v>
      </c>
      <c r="C5" s="1151"/>
      <c r="D5" s="1151"/>
      <c r="E5" s="1151"/>
      <c r="F5" s="1151"/>
      <c r="G5" s="1152"/>
      <c r="H5" s="1148" t="s">
        <v>853</v>
      </c>
    </row>
    <row r="6" spans="1:8" ht="26" x14ac:dyDescent="0.3">
      <c r="A6" s="1149"/>
      <c r="B6" s="723" t="s">
        <v>854</v>
      </c>
      <c r="C6" s="723" t="s">
        <v>855</v>
      </c>
      <c r="D6" s="723" t="s">
        <v>856</v>
      </c>
      <c r="E6" s="723" t="s">
        <v>857</v>
      </c>
      <c r="F6" s="723" t="s">
        <v>858</v>
      </c>
      <c r="G6" s="723" t="s">
        <v>859</v>
      </c>
      <c r="H6" s="1149"/>
    </row>
    <row r="7" spans="1:8" x14ac:dyDescent="0.3">
      <c r="A7" s="724">
        <v>2015</v>
      </c>
      <c r="B7" s="725">
        <v>14</v>
      </c>
      <c r="C7" s="726"/>
      <c r="D7" s="726"/>
      <c r="E7" s="725">
        <v>1</v>
      </c>
      <c r="F7" s="726"/>
      <c r="G7" s="726"/>
      <c r="H7" s="724">
        <v>15</v>
      </c>
    </row>
    <row r="8" spans="1:8" x14ac:dyDescent="0.3">
      <c r="A8" s="724">
        <v>2016</v>
      </c>
      <c r="B8" s="725">
        <v>13</v>
      </c>
      <c r="C8" s="726"/>
      <c r="D8" s="725">
        <v>1</v>
      </c>
      <c r="E8" s="725">
        <v>5</v>
      </c>
      <c r="F8" s="726"/>
      <c r="G8" s="726"/>
      <c r="H8" s="724">
        <v>19</v>
      </c>
    </row>
    <row r="9" spans="1:8" x14ac:dyDescent="0.3">
      <c r="A9" s="724">
        <v>2017</v>
      </c>
      <c r="B9" s="725">
        <v>17</v>
      </c>
      <c r="C9" s="725">
        <v>1</v>
      </c>
      <c r="D9" s="726"/>
      <c r="E9" s="725">
        <v>1</v>
      </c>
      <c r="F9" s="725">
        <v>1</v>
      </c>
      <c r="G9" s="726"/>
      <c r="H9" s="724">
        <v>20</v>
      </c>
    </row>
    <row r="10" spans="1:8" x14ac:dyDescent="0.3">
      <c r="A10" s="724">
        <v>2018</v>
      </c>
      <c r="B10" s="725">
        <v>10</v>
      </c>
      <c r="C10" s="725">
        <v>1</v>
      </c>
      <c r="D10" s="726"/>
      <c r="E10" s="725">
        <v>4</v>
      </c>
      <c r="F10" s="726"/>
      <c r="G10" s="726"/>
      <c r="H10" s="724">
        <v>15</v>
      </c>
    </row>
    <row r="11" spans="1:8" x14ac:dyDescent="0.3">
      <c r="A11" s="724">
        <v>2019</v>
      </c>
      <c r="B11" s="725">
        <v>7</v>
      </c>
      <c r="C11" s="726"/>
      <c r="D11" s="725">
        <v>4</v>
      </c>
      <c r="E11" s="725">
        <v>3</v>
      </c>
      <c r="F11" s="726"/>
      <c r="G11" s="726"/>
      <c r="H11" s="724">
        <v>14</v>
      </c>
    </row>
    <row r="12" spans="1:8" x14ac:dyDescent="0.3">
      <c r="A12" s="724">
        <v>2020</v>
      </c>
      <c r="B12" s="726"/>
      <c r="C12" s="726"/>
      <c r="D12" s="725">
        <v>1</v>
      </c>
      <c r="E12" s="725">
        <v>12</v>
      </c>
      <c r="F12" s="725">
        <v>2</v>
      </c>
      <c r="G12" s="725"/>
      <c r="H12" s="724">
        <v>15</v>
      </c>
    </row>
    <row r="13" spans="1:8" x14ac:dyDescent="0.3">
      <c r="A13" s="724">
        <v>2021</v>
      </c>
      <c r="B13" s="726"/>
      <c r="C13" s="726"/>
      <c r="D13" s="725">
        <v>3</v>
      </c>
      <c r="E13" s="726"/>
      <c r="F13" s="726"/>
      <c r="G13" s="725">
        <v>5</v>
      </c>
      <c r="H13" s="724">
        <v>8</v>
      </c>
    </row>
    <row r="14" spans="1:8" x14ac:dyDescent="0.3">
      <c r="A14" s="727" t="s">
        <v>860</v>
      </c>
      <c r="B14" s="723">
        <v>61</v>
      </c>
      <c r="C14" s="723">
        <v>2</v>
      </c>
      <c r="D14" s="723">
        <v>9</v>
      </c>
      <c r="E14" s="723">
        <v>26</v>
      </c>
      <c r="F14" s="723">
        <v>3</v>
      </c>
      <c r="G14" s="723">
        <v>5</v>
      </c>
      <c r="H14" s="727">
        <v>106</v>
      </c>
    </row>
    <row r="15" spans="1:8" x14ac:dyDescent="0.3">
      <c r="A15" s="7" t="s">
        <v>784</v>
      </c>
    </row>
    <row r="16" spans="1:8" ht="26.25" customHeight="1" x14ac:dyDescent="0.3">
      <c r="A16" s="1105" t="s">
        <v>861</v>
      </c>
      <c r="B16" s="1105"/>
      <c r="C16" s="1105"/>
      <c r="D16" s="1105"/>
      <c r="E16" s="1105"/>
      <c r="F16" s="1105"/>
      <c r="G16" s="1105"/>
      <c r="H16" s="1105"/>
    </row>
    <row r="17" spans="1:8" ht="14" customHeight="1" x14ac:dyDescent="0.3">
      <c r="A17" s="1147" t="s">
        <v>1166</v>
      </c>
      <c r="B17" s="1147"/>
      <c r="C17" s="1147"/>
      <c r="D17" s="1147"/>
      <c r="E17" s="1147"/>
      <c r="F17" s="1147"/>
      <c r="G17" s="1147"/>
      <c r="H17" s="1147"/>
    </row>
    <row r="18" spans="1:8" ht="39.75" customHeight="1" x14ac:dyDescent="0.3">
      <c r="A18" s="1105" t="s">
        <v>862</v>
      </c>
      <c r="B18" s="1105"/>
      <c r="C18" s="1105"/>
      <c r="D18" s="1105"/>
      <c r="E18" s="1105"/>
      <c r="F18" s="1105"/>
      <c r="G18" s="1105"/>
      <c r="H18" s="1105"/>
    </row>
    <row r="19" spans="1:8" ht="14" customHeight="1" x14ac:dyDescent="0.3">
      <c r="A19" s="1147" t="s">
        <v>21</v>
      </c>
      <c r="B19" s="1147"/>
      <c r="C19" s="1147"/>
      <c r="D19" s="1147"/>
      <c r="E19" s="1147"/>
      <c r="F19" s="1147"/>
      <c r="G19" s="1147"/>
      <c r="H19" s="1147"/>
    </row>
  </sheetData>
  <mergeCells count="7">
    <mergeCell ref="A18:H18"/>
    <mergeCell ref="A16:H16"/>
    <mergeCell ref="A17:H17"/>
    <mergeCell ref="A19:H19"/>
    <mergeCell ref="A5:A6"/>
    <mergeCell ref="H5:H6"/>
    <mergeCell ref="B5: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713F-9BBF-4B8B-84BD-892AFCBA291E}">
  <dimension ref="A1:H33"/>
  <sheetViews>
    <sheetView workbookViewId="0">
      <selection activeCell="B2" sqref="B2"/>
    </sheetView>
  </sheetViews>
  <sheetFormatPr baseColWidth="10" defaultColWidth="10.81640625" defaultRowHeight="13" x14ac:dyDescent="0.3"/>
  <cols>
    <col min="1" max="1" width="47" style="7" customWidth="1"/>
    <col min="2" max="2" width="9.1796875" style="7" customWidth="1"/>
    <col min="3" max="3" width="16.453125" style="7" customWidth="1"/>
    <col min="4" max="4" width="11.81640625" style="7" customWidth="1"/>
    <col min="5" max="5" width="19.453125" style="7" customWidth="1"/>
    <col min="6" max="6" width="13.81640625" style="7" customWidth="1"/>
    <col min="7" max="7" width="11.81640625" style="7" customWidth="1"/>
    <col min="8" max="8" width="13.453125" style="7" customWidth="1"/>
    <col min="9" max="16384" width="10.81640625" style="7"/>
  </cols>
  <sheetData>
    <row r="1" spans="1:8" x14ac:dyDescent="0.3">
      <c r="A1" s="6" t="s">
        <v>863</v>
      </c>
    </row>
    <row r="2" spans="1:8" x14ac:dyDescent="0.3">
      <c r="A2" s="6" t="s">
        <v>864</v>
      </c>
    </row>
    <row r="3" spans="1:8" x14ac:dyDescent="0.3">
      <c r="A3" s="7" t="s">
        <v>865</v>
      </c>
    </row>
    <row r="5" spans="1:8" x14ac:dyDescent="0.3">
      <c r="A5" s="1153" t="s">
        <v>75</v>
      </c>
      <c r="B5" s="1155" t="s">
        <v>852</v>
      </c>
      <c r="C5" s="1155"/>
      <c r="D5" s="1155"/>
      <c r="E5" s="1155"/>
      <c r="F5" s="1155"/>
      <c r="G5" s="1155"/>
      <c r="H5" s="1148" t="s">
        <v>853</v>
      </c>
    </row>
    <row r="6" spans="1:8" x14ac:dyDescent="0.3">
      <c r="A6" s="1154"/>
      <c r="B6" s="728" t="s">
        <v>854</v>
      </c>
      <c r="C6" s="729" t="s">
        <v>855</v>
      </c>
      <c r="D6" s="729" t="s">
        <v>856</v>
      </c>
      <c r="E6" s="729" t="s">
        <v>857</v>
      </c>
      <c r="F6" s="729" t="s">
        <v>858</v>
      </c>
      <c r="G6" s="97" t="s">
        <v>859</v>
      </c>
      <c r="H6" s="1149"/>
    </row>
    <row r="7" spans="1:8" x14ac:dyDescent="0.3">
      <c r="A7" s="730" t="s">
        <v>100</v>
      </c>
      <c r="B7" s="731">
        <v>1</v>
      </c>
      <c r="C7" s="732"/>
      <c r="D7" s="731">
        <v>2</v>
      </c>
      <c r="E7" s="732"/>
      <c r="F7" s="732"/>
      <c r="G7" s="731">
        <v>1</v>
      </c>
      <c r="H7" s="733">
        <v>4</v>
      </c>
    </row>
    <row r="8" spans="1:8" x14ac:dyDescent="0.3">
      <c r="A8" s="730" t="s">
        <v>101</v>
      </c>
      <c r="B8" s="731">
        <v>1</v>
      </c>
      <c r="C8" s="732"/>
      <c r="D8" s="732">
        <v>1</v>
      </c>
      <c r="E8" s="732"/>
      <c r="F8" s="732"/>
      <c r="G8" s="731"/>
      <c r="H8" s="733">
        <v>2</v>
      </c>
    </row>
    <row r="9" spans="1:8" x14ac:dyDescent="0.3">
      <c r="A9" s="730" t="s">
        <v>866</v>
      </c>
      <c r="B9" s="731">
        <v>2</v>
      </c>
      <c r="C9" s="732"/>
      <c r="D9" s="732"/>
      <c r="E9" s="732"/>
      <c r="F9" s="732"/>
      <c r="G9" s="732"/>
      <c r="H9" s="733">
        <v>2</v>
      </c>
    </row>
    <row r="10" spans="1:8" x14ac:dyDescent="0.3">
      <c r="A10" s="730" t="s">
        <v>94</v>
      </c>
      <c r="B10" s="731">
        <v>9</v>
      </c>
      <c r="C10" s="732"/>
      <c r="D10" s="731">
        <v>1</v>
      </c>
      <c r="E10" s="731">
        <v>1</v>
      </c>
      <c r="F10" s="732"/>
      <c r="G10" s="732"/>
      <c r="H10" s="733">
        <v>11</v>
      </c>
    </row>
    <row r="11" spans="1:8" x14ac:dyDescent="0.3">
      <c r="A11" s="730" t="s">
        <v>96</v>
      </c>
      <c r="B11" s="731">
        <v>10</v>
      </c>
      <c r="C11" s="732"/>
      <c r="D11" s="731">
        <v>1</v>
      </c>
      <c r="E11" s="731">
        <v>5</v>
      </c>
      <c r="F11" s="732"/>
      <c r="G11" s="731">
        <v>2</v>
      </c>
      <c r="H11" s="733">
        <v>18</v>
      </c>
    </row>
    <row r="12" spans="1:8" x14ac:dyDescent="0.3">
      <c r="A12" s="730" t="s">
        <v>97</v>
      </c>
      <c r="B12" s="731">
        <v>3</v>
      </c>
      <c r="C12" s="732"/>
      <c r="D12" s="731">
        <v>2</v>
      </c>
      <c r="E12" s="732"/>
      <c r="F12" s="732"/>
      <c r="G12" s="732"/>
      <c r="H12" s="733">
        <v>5</v>
      </c>
    </row>
    <row r="13" spans="1:8" x14ac:dyDescent="0.3">
      <c r="A13" s="730" t="s">
        <v>114</v>
      </c>
      <c r="B13" s="731">
        <v>2</v>
      </c>
      <c r="C13" s="732"/>
      <c r="D13" s="732"/>
      <c r="E13" s="731">
        <v>1</v>
      </c>
      <c r="F13" s="732"/>
      <c r="G13" s="732"/>
      <c r="H13" s="733">
        <v>3</v>
      </c>
    </row>
    <row r="14" spans="1:8" x14ac:dyDescent="0.3">
      <c r="A14" s="730" t="s">
        <v>116</v>
      </c>
      <c r="B14" s="731">
        <v>3</v>
      </c>
      <c r="C14" s="732"/>
      <c r="D14" s="732"/>
      <c r="E14" s="731">
        <v>2</v>
      </c>
      <c r="F14" s="732"/>
      <c r="G14" s="732"/>
      <c r="H14" s="733">
        <v>5</v>
      </c>
    </row>
    <row r="15" spans="1:8" x14ac:dyDescent="0.3">
      <c r="A15" s="730" t="s">
        <v>104</v>
      </c>
      <c r="B15" s="731">
        <v>1</v>
      </c>
      <c r="C15" s="732"/>
      <c r="D15" s="732"/>
      <c r="E15" s="732"/>
      <c r="F15" s="732"/>
      <c r="G15" s="732"/>
      <c r="H15" s="733">
        <v>1</v>
      </c>
    </row>
    <row r="16" spans="1:8" x14ac:dyDescent="0.3">
      <c r="A16" s="730" t="s">
        <v>845</v>
      </c>
      <c r="B16" s="731">
        <v>1</v>
      </c>
      <c r="C16" s="732"/>
      <c r="D16" s="732"/>
      <c r="E16" s="731">
        <v>1</v>
      </c>
      <c r="F16" s="732"/>
      <c r="G16" s="732"/>
      <c r="H16" s="733">
        <v>2</v>
      </c>
    </row>
    <row r="17" spans="1:8" x14ac:dyDescent="0.3">
      <c r="A17" s="730" t="s">
        <v>93</v>
      </c>
      <c r="B17" s="731">
        <v>1</v>
      </c>
      <c r="C17" s="732"/>
      <c r="D17" s="732"/>
      <c r="E17" s="731">
        <v>1</v>
      </c>
      <c r="F17" s="732"/>
      <c r="G17" s="732"/>
      <c r="H17" s="733">
        <v>2</v>
      </c>
    </row>
    <row r="18" spans="1:8" x14ac:dyDescent="0.3">
      <c r="A18" s="730" t="s">
        <v>103</v>
      </c>
      <c r="B18" s="731">
        <v>4</v>
      </c>
      <c r="C18" s="732"/>
      <c r="D18" s="732"/>
      <c r="E18" s="731">
        <v>4</v>
      </c>
      <c r="F18" s="731">
        <v>2</v>
      </c>
      <c r="G18" s="731">
        <v>2</v>
      </c>
      <c r="H18" s="733">
        <v>12</v>
      </c>
    </row>
    <row r="19" spans="1:8" x14ac:dyDescent="0.3">
      <c r="A19" s="730" t="s">
        <v>846</v>
      </c>
      <c r="B19" s="732"/>
      <c r="C19" s="732"/>
      <c r="D19" s="732"/>
      <c r="E19" s="732"/>
      <c r="F19" s="731">
        <v>1</v>
      </c>
      <c r="G19" s="732"/>
      <c r="H19" s="733">
        <v>1</v>
      </c>
    </row>
    <row r="20" spans="1:8" x14ac:dyDescent="0.3">
      <c r="A20" s="730" t="s">
        <v>105</v>
      </c>
      <c r="B20" s="731">
        <v>5</v>
      </c>
      <c r="C20" s="732"/>
      <c r="D20" s="732"/>
      <c r="E20" s="731">
        <v>3</v>
      </c>
      <c r="F20" s="732"/>
      <c r="G20" s="732"/>
      <c r="H20" s="733">
        <v>8</v>
      </c>
    </row>
    <row r="21" spans="1:8" x14ac:dyDescent="0.3">
      <c r="A21" s="730" t="s">
        <v>113</v>
      </c>
      <c r="B21" s="731">
        <v>3</v>
      </c>
      <c r="C21" s="731">
        <v>1</v>
      </c>
      <c r="D21" s="732"/>
      <c r="E21" s="732"/>
      <c r="F21" s="732"/>
      <c r="G21" s="732"/>
      <c r="H21" s="733">
        <v>4</v>
      </c>
    </row>
    <row r="22" spans="1:8" x14ac:dyDescent="0.3">
      <c r="A22" s="730" t="s">
        <v>92</v>
      </c>
      <c r="B22" s="731">
        <v>2</v>
      </c>
      <c r="C22" s="732"/>
      <c r="D22" s="731">
        <v>1</v>
      </c>
      <c r="E22" s="731">
        <v>4</v>
      </c>
      <c r="F22" s="732"/>
      <c r="G22" s="732"/>
      <c r="H22" s="733">
        <v>7</v>
      </c>
    </row>
    <row r="23" spans="1:8" x14ac:dyDescent="0.3">
      <c r="A23" s="730" t="s">
        <v>112</v>
      </c>
      <c r="B23" s="732"/>
      <c r="C23" s="732"/>
      <c r="D23" s="732"/>
      <c r="E23" s="731">
        <v>1</v>
      </c>
      <c r="F23" s="732"/>
      <c r="G23" s="732"/>
      <c r="H23" s="733">
        <v>1</v>
      </c>
    </row>
    <row r="24" spans="1:8" x14ac:dyDescent="0.3">
      <c r="A24" s="730" t="s">
        <v>102</v>
      </c>
      <c r="B24" s="731">
        <v>3</v>
      </c>
      <c r="C24" s="731">
        <v>1</v>
      </c>
      <c r="D24" s="732"/>
      <c r="E24" s="731">
        <v>1</v>
      </c>
      <c r="F24" s="732"/>
      <c r="G24" s="732"/>
      <c r="H24" s="733">
        <v>5</v>
      </c>
    </row>
    <row r="25" spans="1:8" x14ac:dyDescent="0.3">
      <c r="A25" s="730" t="s">
        <v>848</v>
      </c>
      <c r="B25" s="731">
        <v>1</v>
      </c>
      <c r="C25" s="732"/>
      <c r="D25" s="732"/>
      <c r="E25" s="732"/>
      <c r="F25" s="732"/>
      <c r="G25" s="732"/>
      <c r="H25" s="733">
        <v>1</v>
      </c>
    </row>
    <row r="26" spans="1:8" x14ac:dyDescent="0.3">
      <c r="A26" s="730" t="s">
        <v>867</v>
      </c>
      <c r="B26" s="731">
        <v>9</v>
      </c>
      <c r="C26" s="732"/>
      <c r="D26" s="731">
        <v>1</v>
      </c>
      <c r="E26" s="731">
        <v>1</v>
      </c>
      <c r="F26" s="732"/>
      <c r="G26" s="732"/>
      <c r="H26" s="733">
        <v>11</v>
      </c>
    </row>
    <row r="27" spans="1:8" x14ac:dyDescent="0.3">
      <c r="A27" s="730" t="s">
        <v>111</v>
      </c>
      <c r="B27" s="732"/>
      <c r="C27" s="732"/>
      <c r="D27" s="732"/>
      <c r="E27" s="732">
        <v>1</v>
      </c>
      <c r="F27" s="732"/>
      <c r="G27" s="731"/>
      <c r="H27" s="733">
        <v>1</v>
      </c>
    </row>
    <row r="28" spans="1:8" x14ac:dyDescent="0.3">
      <c r="A28" s="277" t="s">
        <v>860</v>
      </c>
      <c r="B28" s="729">
        <v>61</v>
      </c>
      <c r="C28" s="729">
        <v>2</v>
      </c>
      <c r="D28" s="729">
        <v>9</v>
      </c>
      <c r="E28" s="729">
        <v>26</v>
      </c>
      <c r="F28" s="729">
        <v>3</v>
      </c>
      <c r="G28" s="729">
        <v>5</v>
      </c>
      <c r="H28" s="277">
        <v>106</v>
      </c>
    </row>
    <row r="29" spans="1:8" x14ac:dyDescent="0.3">
      <c r="A29" s="7" t="s">
        <v>868</v>
      </c>
    </row>
    <row r="30" spans="1:8" ht="14" customHeight="1" x14ac:dyDescent="0.3">
      <c r="A30" s="1147" t="s">
        <v>861</v>
      </c>
      <c r="B30" s="1147"/>
      <c r="C30" s="1147"/>
      <c r="D30" s="1147"/>
      <c r="E30" s="1147"/>
      <c r="F30" s="1147"/>
      <c r="G30" s="1147"/>
      <c r="H30" s="1147"/>
    </row>
    <row r="31" spans="1:8" ht="14" customHeight="1" x14ac:dyDescent="0.3">
      <c r="A31" s="1147" t="s">
        <v>1166</v>
      </c>
      <c r="B31" s="1147"/>
      <c r="C31" s="1147"/>
      <c r="D31" s="1147"/>
      <c r="E31" s="1147"/>
      <c r="F31" s="1147"/>
      <c r="G31" s="1147"/>
      <c r="H31" s="1147"/>
    </row>
    <row r="32" spans="1:8" ht="26.25" customHeight="1" x14ac:dyDescent="0.3">
      <c r="A32" s="1105" t="s">
        <v>862</v>
      </c>
      <c r="B32" s="1105"/>
      <c r="C32" s="1105"/>
      <c r="D32" s="1105"/>
      <c r="E32" s="1105"/>
      <c r="F32" s="1105"/>
      <c r="G32" s="1105"/>
      <c r="H32" s="1105"/>
    </row>
    <row r="33" spans="1:8" ht="14" customHeight="1" x14ac:dyDescent="0.3">
      <c r="A33" s="1147" t="s">
        <v>21</v>
      </c>
      <c r="B33" s="1147"/>
      <c r="C33" s="1147"/>
      <c r="D33" s="1147"/>
      <c r="E33" s="1147"/>
      <c r="F33" s="1147"/>
      <c r="G33" s="1147"/>
      <c r="H33" s="1147"/>
    </row>
  </sheetData>
  <mergeCells count="7">
    <mergeCell ref="A33:H33"/>
    <mergeCell ref="A5:A6"/>
    <mergeCell ref="B5:G5"/>
    <mergeCell ref="H5:H6"/>
    <mergeCell ref="A30:H30"/>
    <mergeCell ref="A31:H31"/>
    <mergeCell ref="A32:H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F794-B465-4120-AC63-921A827EFF44}">
  <dimension ref="A1:K39"/>
  <sheetViews>
    <sheetView showGridLines="0" workbookViewId="0">
      <selection activeCell="E10" sqref="E10"/>
    </sheetView>
  </sheetViews>
  <sheetFormatPr baseColWidth="10" defaultColWidth="10.453125" defaultRowHeight="13" x14ac:dyDescent="0.3"/>
  <cols>
    <col min="1" max="1" width="48.453125" style="4" customWidth="1"/>
    <col min="2" max="4" width="11.453125" style="4" customWidth="1"/>
    <col min="5" max="5" width="12.453125" style="4" customWidth="1"/>
    <col min="6" max="6" width="15.453125" style="4" customWidth="1"/>
    <col min="7" max="7" width="10.453125" style="4"/>
    <col min="8" max="8" width="11.453125" style="4" bestFit="1" customWidth="1"/>
    <col min="9" max="16384" width="10.453125" style="4"/>
  </cols>
  <sheetData>
    <row r="1" spans="1:11" x14ac:dyDescent="0.3">
      <c r="A1" s="166" t="s">
        <v>5</v>
      </c>
    </row>
    <row r="2" spans="1:11" x14ac:dyDescent="0.3">
      <c r="A2" s="166" t="s">
        <v>596</v>
      </c>
      <c r="B2" s="434"/>
    </row>
    <row r="3" spans="1:11" x14ac:dyDescent="0.3">
      <c r="A3" s="4" t="s">
        <v>747</v>
      </c>
    </row>
    <row r="5" spans="1:11" ht="13.75" customHeight="1" x14ac:dyDescent="0.3">
      <c r="A5" s="1083"/>
      <c r="B5" s="261" t="s">
        <v>6</v>
      </c>
      <c r="C5" s="614" t="s">
        <v>7</v>
      </c>
      <c r="D5" s="261" t="s">
        <v>6</v>
      </c>
      <c r="E5" s="1085" t="s">
        <v>740</v>
      </c>
      <c r="F5" s="261" t="s">
        <v>594</v>
      </c>
    </row>
    <row r="6" spans="1:11" x14ac:dyDescent="0.3">
      <c r="A6" s="1084"/>
      <c r="B6" s="167">
        <v>2020</v>
      </c>
      <c r="C6" s="168">
        <v>2021</v>
      </c>
      <c r="D6" s="167">
        <v>2021</v>
      </c>
      <c r="E6" s="1086"/>
      <c r="F6" s="167" t="s">
        <v>595</v>
      </c>
      <c r="H6" s="613"/>
      <c r="I6" s="613"/>
    </row>
    <row r="7" spans="1:11" ht="13" customHeight="1" x14ac:dyDescent="0.3">
      <c r="A7" s="169" t="s">
        <v>8</v>
      </c>
      <c r="B7" s="662">
        <v>41952320.730116457</v>
      </c>
      <c r="C7" s="663">
        <v>45962100.833859995</v>
      </c>
      <c r="D7" s="663">
        <v>57871037.122820005</v>
      </c>
      <c r="E7" s="606">
        <v>37.944781398650804</v>
      </c>
      <c r="F7" s="602">
        <v>11908936.28896001</v>
      </c>
      <c r="H7" s="43"/>
      <c r="I7" s="526"/>
      <c r="J7" s="526"/>
      <c r="K7" s="80"/>
    </row>
    <row r="8" spans="1:11" ht="13" customHeight="1" x14ac:dyDescent="0.3">
      <c r="A8" s="170" t="s">
        <v>9</v>
      </c>
      <c r="B8" s="356">
        <v>33764787.070730753</v>
      </c>
      <c r="C8" s="356">
        <v>38394547.395999998</v>
      </c>
      <c r="D8" s="356">
        <v>45283764.884000003</v>
      </c>
      <c r="E8" s="607">
        <v>34.115357485119631</v>
      </c>
      <c r="F8" s="603">
        <v>6889217.4880000055</v>
      </c>
      <c r="H8" s="43"/>
      <c r="I8" s="526"/>
      <c r="J8" s="526"/>
      <c r="K8" s="80"/>
    </row>
    <row r="9" spans="1:11" x14ac:dyDescent="0.3">
      <c r="A9" s="543" t="s">
        <v>10</v>
      </c>
      <c r="B9" s="1045">
        <v>1398993.3254246938</v>
      </c>
      <c r="C9" s="1045">
        <v>1273357.5049999999</v>
      </c>
      <c r="D9" s="1045">
        <v>2879866.326776979</v>
      </c>
      <c r="E9" s="1046">
        <v>105.85275672439218</v>
      </c>
      <c r="F9" s="1047">
        <v>1606508.8217769791</v>
      </c>
      <c r="H9" s="43"/>
      <c r="I9" s="526"/>
      <c r="J9" s="526"/>
      <c r="K9" s="80"/>
    </row>
    <row r="10" spans="1:11" x14ac:dyDescent="0.3">
      <c r="A10" s="543" t="s">
        <v>11</v>
      </c>
      <c r="B10" s="1045">
        <v>32365793.499667834</v>
      </c>
      <c r="C10" s="1045">
        <v>37121189.890999995</v>
      </c>
      <c r="D10" s="1045">
        <v>42403898.557223022</v>
      </c>
      <c r="E10" s="1046">
        <v>31.01454953563308</v>
      </c>
      <c r="F10" s="1047">
        <v>5282708.6662230268</v>
      </c>
      <c r="H10" s="43"/>
      <c r="I10" s="526"/>
      <c r="J10" s="526"/>
      <c r="K10" s="80"/>
    </row>
    <row r="11" spans="1:11" ht="13" customHeight="1" x14ac:dyDescent="0.3">
      <c r="A11" s="170" t="s">
        <v>12</v>
      </c>
      <c r="B11" s="356">
        <v>1065409.4261925023</v>
      </c>
      <c r="C11" s="356">
        <v>1272862.2</v>
      </c>
      <c r="D11" s="356">
        <v>4404895.2006200003</v>
      </c>
      <c r="E11" s="607">
        <v>313.44623881937639</v>
      </c>
      <c r="F11" s="603">
        <v>3132033.0006200001</v>
      </c>
      <c r="H11" s="43"/>
      <c r="I11" s="526"/>
      <c r="J11" s="526"/>
      <c r="K11" s="80"/>
    </row>
    <row r="12" spans="1:11" ht="13" customHeight="1" x14ac:dyDescent="0.3">
      <c r="A12" s="170" t="s">
        <v>13</v>
      </c>
      <c r="B12" s="356">
        <v>3245420.8125963742</v>
      </c>
      <c r="C12" s="356">
        <v>2407922.4580000001</v>
      </c>
      <c r="D12" s="356">
        <v>2815089.62</v>
      </c>
      <c r="E12" s="607">
        <v>-13.259642352885024</v>
      </c>
      <c r="F12" s="603">
        <v>407167.16200000001</v>
      </c>
      <c r="H12" s="43"/>
      <c r="I12" s="526"/>
      <c r="J12" s="526"/>
      <c r="K12" s="80"/>
    </row>
    <row r="13" spans="1:11" ht="13" customHeight="1" x14ac:dyDescent="0.3">
      <c r="A13" s="170" t="s">
        <v>14</v>
      </c>
      <c r="B13" s="356">
        <v>118945.96633785705</v>
      </c>
      <c r="C13" s="356">
        <v>99545.191000000006</v>
      </c>
      <c r="D13" s="356">
        <v>99376.815000000002</v>
      </c>
      <c r="E13" s="607">
        <v>-16.452135318546539</v>
      </c>
      <c r="F13" s="603">
        <v>-168.37600000000384</v>
      </c>
      <c r="H13" s="43"/>
      <c r="I13" s="526"/>
      <c r="J13" s="526"/>
      <c r="K13" s="80"/>
    </row>
    <row r="14" spans="1:11" ht="13" customHeight="1" x14ac:dyDescent="0.3">
      <c r="A14" s="170" t="s">
        <v>15</v>
      </c>
      <c r="B14" s="356">
        <v>901401.6302022133</v>
      </c>
      <c r="C14" s="356">
        <v>710629.83100000001</v>
      </c>
      <c r="D14" s="356">
        <v>540962.95692999999</v>
      </c>
      <c r="E14" s="607">
        <v>-39.986467873522194</v>
      </c>
      <c r="F14" s="603">
        <v>-169666.87407000002</v>
      </c>
      <c r="H14" s="43"/>
      <c r="I14" s="526"/>
      <c r="J14" s="526"/>
      <c r="K14" s="80"/>
    </row>
    <row r="15" spans="1:11" x14ac:dyDescent="0.3">
      <c r="A15" s="170" t="s">
        <v>16</v>
      </c>
      <c r="B15" s="356">
        <v>814221.61236680439</v>
      </c>
      <c r="C15" s="356">
        <v>927563.42500000005</v>
      </c>
      <c r="D15" s="356">
        <v>1285099.1446</v>
      </c>
      <c r="E15" s="607">
        <v>57.831617962637274</v>
      </c>
      <c r="F15" s="603">
        <v>357535.71959999995</v>
      </c>
      <c r="H15" s="43"/>
      <c r="I15" s="526"/>
      <c r="J15" s="526"/>
      <c r="K15" s="80"/>
    </row>
    <row r="16" spans="1:11" ht="14.5" customHeight="1" x14ac:dyDescent="0.3">
      <c r="A16" s="170" t="s">
        <v>17</v>
      </c>
      <c r="B16" s="356">
        <v>2042134.2116899523</v>
      </c>
      <c r="C16" s="356">
        <v>2149030.33286</v>
      </c>
      <c r="D16" s="356">
        <v>3441848.5016699997</v>
      </c>
      <c r="E16" s="607">
        <v>68.541738440478156</v>
      </c>
      <c r="F16" s="603">
        <v>1292818.1688099997</v>
      </c>
      <c r="H16" s="43"/>
      <c r="I16" s="526"/>
      <c r="J16" s="526"/>
      <c r="K16" s="80"/>
    </row>
    <row r="17" spans="1:11" ht="13" customHeight="1" x14ac:dyDescent="0.3">
      <c r="A17" s="169" t="s">
        <v>18</v>
      </c>
      <c r="B17" s="662">
        <v>15352.407136778967</v>
      </c>
      <c r="C17" s="662">
        <v>18903.021000000001</v>
      </c>
      <c r="D17" s="662">
        <v>11103.269119999999</v>
      </c>
      <c r="E17" s="608">
        <v>-27.677340621064744</v>
      </c>
      <c r="F17" s="604">
        <v>-7799.7518800000016</v>
      </c>
      <c r="H17" s="43"/>
      <c r="I17" s="526"/>
      <c r="J17" s="526"/>
      <c r="K17" s="80"/>
    </row>
    <row r="18" spans="1:11" x14ac:dyDescent="0.3">
      <c r="A18" s="170" t="s">
        <v>19</v>
      </c>
      <c r="B18" s="356">
        <v>15352.407136778967</v>
      </c>
      <c r="C18" s="356">
        <v>18903.021000000001</v>
      </c>
      <c r="D18" s="356">
        <v>11103.269119999999</v>
      </c>
      <c r="E18" s="607">
        <v>-27.677340621064744</v>
      </c>
      <c r="F18" s="603">
        <v>-7799.7518800000016</v>
      </c>
      <c r="H18" s="43"/>
      <c r="I18" s="526"/>
      <c r="J18" s="526"/>
      <c r="K18" s="80"/>
    </row>
    <row r="19" spans="1:11" ht="13" customHeight="1" x14ac:dyDescent="0.3">
      <c r="A19" s="171" t="s">
        <v>20</v>
      </c>
      <c r="B19" s="664">
        <v>41967673.137253232</v>
      </c>
      <c r="C19" s="664">
        <v>45981003.854859993</v>
      </c>
      <c r="D19" s="664">
        <v>57882140.391940005</v>
      </c>
      <c r="E19" s="609">
        <v>37.920775837724619</v>
      </c>
      <c r="F19" s="605">
        <v>11901136.537080012</v>
      </c>
      <c r="G19" s="75"/>
      <c r="H19" s="43"/>
      <c r="I19" s="526"/>
      <c r="J19" s="526"/>
      <c r="K19" s="80"/>
    </row>
    <row r="20" spans="1:11" ht="12.75" customHeight="1" x14ac:dyDescent="0.3">
      <c r="A20" s="1087" t="s">
        <v>739</v>
      </c>
      <c r="B20" s="1087"/>
      <c r="C20" s="1087"/>
      <c r="D20" s="1087"/>
      <c r="E20" s="1087"/>
      <c r="F20" s="1087"/>
      <c r="I20" s="526"/>
    </row>
    <row r="21" spans="1:11" x14ac:dyDescent="0.3">
      <c r="A21" s="1088"/>
      <c r="B21" s="1088"/>
      <c r="C21" s="1088"/>
      <c r="D21" s="1088"/>
      <c r="E21" s="1088"/>
      <c r="F21" s="1088"/>
      <c r="H21" s="81"/>
    </row>
    <row r="22" spans="1:11" x14ac:dyDescent="0.3">
      <c r="A22" s="5" t="s">
        <v>21</v>
      </c>
      <c r="D22" s="43"/>
      <c r="G22" s="75"/>
    </row>
    <row r="23" spans="1:11" x14ac:dyDescent="0.3">
      <c r="D23" s="43"/>
    </row>
    <row r="24" spans="1:11" x14ac:dyDescent="0.3">
      <c r="D24" s="43"/>
    </row>
    <row r="26" spans="1:11" x14ac:dyDescent="0.3">
      <c r="C26" s="43"/>
    </row>
    <row r="27" spans="1:11" x14ac:dyDescent="0.3">
      <c r="B27" s="43"/>
      <c r="C27" s="43"/>
      <c r="D27" s="43"/>
      <c r="E27" s="43"/>
      <c r="F27" s="43"/>
    </row>
    <row r="28" spans="1:11" x14ac:dyDescent="0.3">
      <c r="B28" s="43"/>
      <c r="C28" s="43"/>
      <c r="D28" s="43"/>
      <c r="E28" s="43"/>
      <c r="F28" s="43"/>
    </row>
    <row r="29" spans="1:11" x14ac:dyDescent="0.3">
      <c r="B29" s="43"/>
      <c r="C29" s="43"/>
      <c r="D29" s="43"/>
      <c r="E29" s="43"/>
      <c r="F29" s="43"/>
    </row>
    <row r="30" spans="1:11" x14ac:dyDescent="0.3">
      <c r="B30" s="43"/>
      <c r="C30" s="43"/>
      <c r="D30" s="43"/>
      <c r="E30" s="43"/>
      <c r="F30" s="43"/>
    </row>
    <row r="31" spans="1:11" x14ac:dyDescent="0.3">
      <c r="B31" s="43"/>
      <c r="C31" s="43"/>
      <c r="D31" s="43"/>
      <c r="E31" s="43"/>
      <c r="F31" s="43"/>
    </row>
    <row r="32" spans="1:11" x14ac:dyDescent="0.3">
      <c r="B32" s="43"/>
      <c r="C32" s="43"/>
      <c r="D32" s="43"/>
      <c r="E32" s="43"/>
      <c r="F32" s="43"/>
    </row>
    <row r="33" spans="2:6" x14ac:dyDescent="0.3">
      <c r="B33" s="43"/>
      <c r="C33" s="43"/>
      <c r="D33" s="43"/>
      <c r="E33" s="43"/>
      <c r="F33" s="43"/>
    </row>
    <row r="34" spans="2:6" x14ac:dyDescent="0.3">
      <c r="B34" s="43"/>
      <c r="C34" s="43"/>
      <c r="D34" s="43"/>
      <c r="E34" s="43"/>
      <c r="F34" s="43"/>
    </row>
    <row r="35" spans="2:6" x14ac:dyDescent="0.3">
      <c r="B35" s="43"/>
      <c r="C35" s="43"/>
      <c r="D35" s="43"/>
      <c r="E35" s="43"/>
      <c r="F35" s="43"/>
    </row>
    <row r="36" spans="2:6" x14ac:dyDescent="0.3">
      <c r="B36" s="43"/>
      <c r="C36" s="43"/>
      <c r="D36" s="43"/>
      <c r="E36" s="43"/>
      <c r="F36" s="43"/>
    </row>
    <row r="37" spans="2:6" x14ac:dyDescent="0.3">
      <c r="B37" s="43"/>
      <c r="C37" s="43"/>
      <c r="D37" s="43"/>
      <c r="E37" s="43"/>
      <c r="F37" s="43"/>
    </row>
    <row r="38" spans="2:6" x14ac:dyDescent="0.3">
      <c r="B38" s="43"/>
      <c r="C38" s="43"/>
      <c r="D38" s="43"/>
      <c r="E38" s="43"/>
      <c r="F38" s="43"/>
    </row>
    <row r="39" spans="2:6" x14ac:dyDescent="0.3">
      <c r="B39" s="43"/>
      <c r="C39" s="43"/>
      <c r="D39" s="43"/>
      <c r="E39" s="43"/>
      <c r="F39" s="43"/>
    </row>
  </sheetData>
  <mergeCells count="3">
    <mergeCell ref="A5:A6"/>
    <mergeCell ref="E5:E6"/>
    <mergeCell ref="A20:F21"/>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9FB4-F0A7-4BE5-ACD4-B060A316C7F5}">
  <dimension ref="A1:C11"/>
  <sheetViews>
    <sheetView workbookViewId="0"/>
  </sheetViews>
  <sheetFormatPr baseColWidth="10" defaultColWidth="10.81640625" defaultRowHeight="13" x14ac:dyDescent="0.3"/>
  <cols>
    <col min="1" max="1" width="46.453125" style="7" customWidth="1"/>
    <col min="2" max="2" width="32.453125" style="7" bestFit="1" customWidth="1"/>
    <col min="3" max="3" width="150.453125" style="7" customWidth="1"/>
    <col min="4" max="16384" width="10.81640625" style="7"/>
  </cols>
  <sheetData>
    <row r="1" spans="1:3" x14ac:dyDescent="0.3">
      <c r="A1" s="6" t="s">
        <v>869</v>
      </c>
    </row>
    <row r="2" spans="1:3" x14ac:dyDescent="0.3">
      <c r="A2" s="6" t="s">
        <v>870</v>
      </c>
    </row>
    <row r="4" spans="1:3" x14ac:dyDescent="0.3">
      <c r="A4" s="728" t="s">
        <v>373</v>
      </c>
      <c r="B4" s="277" t="s">
        <v>871</v>
      </c>
      <c r="C4" s="97" t="s">
        <v>872</v>
      </c>
    </row>
    <row r="5" spans="1:3" x14ac:dyDescent="0.3">
      <c r="A5" s="100" t="s">
        <v>96</v>
      </c>
      <c r="B5" s="730" t="s">
        <v>873</v>
      </c>
      <c r="C5" s="734" t="s">
        <v>874</v>
      </c>
    </row>
    <row r="6" spans="1:3" x14ac:dyDescent="0.3">
      <c r="A6" s="100" t="s">
        <v>97</v>
      </c>
      <c r="B6" s="730" t="s">
        <v>875</v>
      </c>
      <c r="C6" s="734" t="s">
        <v>876</v>
      </c>
    </row>
    <row r="7" spans="1:3" x14ac:dyDescent="0.3">
      <c r="A7" s="100" t="s">
        <v>114</v>
      </c>
      <c r="B7" s="730" t="s">
        <v>877</v>
      </c>
      <c r="C7" s="734" t="s">
        <v>878</v>
      </c>
    </row>
    <row r="8" spans="1:3" x14ac:dyDescent="0.3">
      <c r="A8" s="100" t="s">
        <v>116</v>
      </c>
      <c r="B8" s="730" t="s">
        <v>879</v>
      </c>
      <c r="C8" s="734" t="s">
        <v>880</v>
      </c>
    </row>
    <row r="9" spans="1:3" x14ac:dyDescent="0.3">
      <c r="A9" s="100" t="s">
        <v>848</v>
      </c>
      <c r="B9" s="730" t="s">
        <v>881</v>
      </c>
      <c r="C9" s="734" t="s">
        <v>882</v>
      </c>
    </row>
    <row r="10" spans="1:3" x14ac:dyDescent="0.3">
      <c r="A10" s="101" t="s">
        <v>867</v>
      </c>
      <c r="B10" s="735" t="s">
        <v>883</v>
      </c>
      <c r="C10" s="736" t="s">
        <v>884</v>
      </c>
    </row>
    <row r="11" spans="1:3" x14ac:dyDescent="0.3">
      <c r="A11" s="7" t="s">
        <v>21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C6946-25F6-455A-A6A3-EF6BA510F518}">
  <dimension ref="A1:G16"/>
  <sheetViews>
    <sheetView workbookViewId="0"/>
  </sheetViews>
  <sheetFormatPr baseColWidth="10" defaultColWidth="10.81640625" defaultRowHeight="13" x14ac:dyDescent="0.3"/>
  <cols>
    <col min="1" max="1" width="43.1796875" style="7" customWidth="1"/>
    <col min="2" max="3" width="10.81640625" style="7"/>
    <col min="4" max="4" width="12" style="7" customWidth="1"/>
    <col min="5" max="5" width="10.81640625" style="7"/>
    <col min="6" max="6" width="11.453125" style="7" customWidth="1"/>
    <col min="7" max="7" width="12.453125" style="7" customWidth="1"/>
    <col min="8" max="16384" width="10.81640625" style="7"/>
  </cols>
  <sheetData>
    <row r="1" spans="1:7" x14ac:dyDescent="0.3">
      <c r="A1" s="6" t="s">
        <v>885</v>
      </c>
    </row>
    <row r="2" spans="1:7" x14ac:dyDescent="0.3">
      <c r="A2" s="6" t="s">
        <v>886</v>
      </c>
    </row>
    <row r="4" spans="1:7" x14ac:dyDescent="0.3">
      <c r="A4" s="1159" t="s">
        <v>887</v>
      </c>
      <c r="B4" s="1161" t="s">
        <v>888</v>
      </c>
      <c r="C4" s="1162"/>
      <c r="D4" s="1162"/>
      <c r="E4" s="1162"/>
      <c r="F4" s="1163"/>
      <c r="G4" s="1163" t="s">
        <v>889</v>
      </c>
    </row>
    <row r="5" spans="1:7" ht="26" x14ac:dyDescent="0.3">
      <c r="A5" s="1160"/>
      <c r="B5" s="742" t="s">
        <v>890</v>
      </c>
      <c r="C5" s="723" t="s">
        <v>856</v>
      </c>
      <c r="D5" s="723" t="s">
        <v>857</v>
      </c>
      <c r="E5" s="723" t="s">
        <v>891</v>
      </c>
      <c r="F5" s="743" t="s">
        <v>892</v>
      </c>
      <c r="G5" s="1164"/>
    </row>
    <row r="6" spans="1:7" x14ac:dyDescent="0.3">
      <c r="A6" s="738" t="s">
        <v>893</v>
      </c>
      <c r="B6" s="1165">
        <v>3</v>
      </c>
      <c r="C6" s="1168"/>
      <c r="D6" s="1156">
        <v>1</v>
      </c>
      <c r="E6" s="1156">
        <v>1</v>
      </c>
      <c r="F6" s="1171"/>
      <c r="G6" s="1174">
        <v>5</v>
      </c>
    </row>
    <row r="7" spans="1:7" x14ac:dyDescent="0.3">
      <c r="A7" s="737" t="s">
        <v>894</v>
      </c>
      <c r="B7" s="1166"/>
      <c r="C7" s="1169"/>
      <c r="D7" s="1170"/>
      <c r="E7" s="1170"/>
      <c r="F7" s="1172"/>
      <c r="G7" s="1175"/>
    </row>
    <row r="8" spans="1:7" x14ac:dyDescent="0.3">
      <c r="A8" s="739" t="s">
        <v>895</v>
      </c>
      <c r="B8" s="1167"/>
      <c r="C8" s="1126"/>
      <c r="D8" s="1158"/>
      <c r="E8" s="1158"/>
      <c r="F8" s="1173"/>
      <c r="G8" s="1176"/>
    </row>
    <row r="9" spans="1:7" x14ac:dyDescent="0.3">
      <c r="A9" s="100" t="s">
        <v>896</v>
      </c>
      <c r="B9" s="1165"/>
      <c r="C9" s="1156">
        <v>3</v>
      </c>
      <c r="D9" s="1156">
        <v>1</v>
      </c>
      <c r="E9" s="1156">
        <v>6</v>
      </c>
      <c r="F9" s="1174">
        <v>3</v>
      </c>
      <c r="G9" s="1177">
        <v>13</v>
      </c>
    </row>
    <row r="10" spans="1:7" x14ac:dyDescent="0.3">
      <c r="A10" s="737" t="s">
        <v>894</v>
      </c>
      <c r="B10" s="1166"/>
      <c r="C10" s="1157"/>
      <c r="D10" s="1157"/>
      <c r="E10" s="1157"/>
      <c r="F10" s="1175"/>
      <c r="G10" s="1178"/>
    </row>
    <row r="11" spans="1:7" x14ac:dyDescent="0.3">
      <c r="A11" s="737" t="s">
        <v>895</v>
      </c>
      <c r="B11" s="1167"/>
      <c r="C11" s="1158"/>
      <c r="D11" s="1158"/>
      <c r="E11" s="1158"/>
      <c r="F11" s="1176"/>
      <c r="G11" s="1179"/>
    </row>
    <row r="12" spans="1:7" x14ac:dyDescent="0.3">
      <c r="A12" s="738" t="s">
        <v>897</v>
      </c>
      <c r="B12" s="741"/>
      <c r="C12" s="1156">
        <v>1</v>
      </c>
      <c r="D12" s="740"/>
      <c r="E12" s="1156">
        <v>2</v>
      </c>
      <c r="F12" s="1174">
        <v>5</v>
      </c>
      <c r="G12" s="1177">
        <v>8</v>
      </c>
    </row>
    <row r="13" spans="1:7" x14ac:dyDescent="0.3">
      <c r="A13" s="737" t="s">
        <v>898</v>
      </c>
      <c r="B13" s="1166"/>
      <c r="C13" s="1157"/>
      <c r="D13" s="1170"/>
      <c r="E13" s="1157"/>
      <c r="F13" s="1175"/>
      <c r="G13" s="1178"/>
    </row>
    <row r="14" spans="1:7" x14ac:dyDescent="0.3">
      <c r="A14" s="739" t="s">
        <v>899</v>
      </c>
      <c r="B14" s="1167"/>
      <c r="C14" s="1158"/>
      <c r="D14" s="1158"/>
      <c r="E14" s="1158"/>
      <c r="F14" s="1176"/>
      <c r="G14" s="1179"/>
    </row>
    <row r="15" spans="1:7" x14ac:dyDescent="0.3">
      <c r="A15" s="728" t="s">
        <v>860</v>
      </c>
      <c r="B15" s="728">
        <v>3</v>
      </c>
      <c r="C15" s="729">
        <v>4</v>
      </c>
      <c r="D15" s="729">
        <v>2</v>
      </c>
      <c r="E15" s="729">
        <v>9</v>
      </c>
      <c r="F15" s="97">
        <v>8</v>
      </c>
      <c r="G15" s="97">
        <v>26</v>
      </c>
    </row>
    <row r="16" spans="1:7" x14ac:dyDescent="0.3">
      <c r="A16" s="7" t="s">
        <v>21</v>
      </c>
    </row>
  </sheetData>
  <mergeCells count="21">
    <mergeCell ref="D13:D14"/>
    <mergeCell ref="G9:G11"/>
    <mergeCell ref="G12:G14"/>
    <mergeCell ref="F12:F14"/>
    <mergeCell ref="E12:E14"/>
    <mergeCell ref="C12:C14"/>
    <mergeCell ref="A4:A5"/>
    <mergeCell ref="B4:F4"/>
    <mergeCell ref="G4:G5"/>
    <mergeCell ref="B6:B8"/>
    <mergeCell ref="C6:C8"/>
    <mergeCell ref="D6:D8"/>
    <mergeCell ref="E6:E8"/>
    <mergeCell ref="F6:F8"/>
    <mergeCell ref="G6:G8"/>
    <mergeCell ref="B9:B11"/>
    <mergeCell ref="C9:C11"/>
    <mergeCell ref="D9:D11"/>
    <mergeCell ref="E9:E11"/>
    <mergeCell ref="F9:F11"/>
    <mergeCell ref="B13:B1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9690-741B-4459-BD55-54BA62FCF985}">
  <dimension ref="A1:C30"/>
  <sheetViews>
    <sheetView workbookViewId="0"/>
  </sheetViews>
  <sheetFormatPr baseColWidth="10" defaultColWidth="10.81640625" defaultRowHeight="13" x14ac:dyDescent="0.3"/>
  <cols>
    <col min="1" max="1" width="44.453125" style="7" customWidth="1"/>
    <col min="2" max="16384" width="10.81640625" style="7"/>
  </cols>
  <sheetData>
    <row r="1" spans="1:3" x14ac:dyDescent="0.3">
      <c r="A1" s="6" t="s">
        <v>900</v>
      </c>
    </row>
    <row r="2" spans="1:3" x14ac:dyDescent="0.3">
      <c r="A2" s="6" t="s">
        <v>901</v>
      </c>
    </row>
    <row r="4" spans="1:3" ht="39" x14ac:dyDescent="0.3">
      <c r="A4" s="742" t="s">
        <v>373</v>
      </c>
      <c r="B4" s="727" t="s">
        <v>902</v>
      </c>
      <c r="C4" s="743" t="s">
        <v>903</v>
      </c>
    </row>
    <row r="5" spans="1:3" x14ac:dyDescent="0.3">
      <c r="A5" s="745" t="s">
        <v>904</v>
      </c>
      <c r="B5" s="724">
        <v>24</v>
      </c>
      <c r="C5" s="744">
        <v>8.6725962604960755E-3</v>
      </c>
    </row>
    <row r="6" spans="1:3" x14ac:dyDescent="0.3">
      <c r="A6" s="745" t="s">
        <v>905</v>
      </c>
      <c r="B6" s="724">
        <v>47</v>
      </c>
      <c r="C6" s="744">
        <v>1.573384479794011E-2</v>
      </c>
    </row>
    <row r="7" spans="1:3" x14ac:dyDescent="0.3">
      <c r="A7" s="745" t="s">
        <v>906</v>
      </c>
      <c r="B7" s="724">
        <v>8</v>
      </c>
      <c r="C7" s="744">
        <v>3.0586823253973231E-4</v>
      </c>
    </row>
    <row r="8" spans="1:3" x14ac:dyDescent="0.3">
      <c r="A8" s="745" t="s">
        <v>907</v>
      </c>
      <c r="B8" s="724">
        <v>28</v>
      </c>
      <c r="C8" s="744">
        <v>9.4363026033453343E-3</v>
      </c>
    </row>
    <row r="9" spans="1:3" x14ac:dyDescent="0.3">
      <c r="A9" s="745" t="s">
        <v>908</v>
      </c>
      <c r="B9" s="724">
        <v>123</v>
      </c>
      <c r="C9" s="744">
        <v>0.41491222690610019</v>
      </c>
    </row>
    <row r="10" spans="1:3" x14ac:dyDescent="0.3">
      <c r="A10" s="745" t="s">
        <v>909</v>
      </c>
      <c r="B10" s="724">
        <v>72</v>
      </c>
      <c r="C10" s="744">
        <v>9.5413344635117085E-3</v>
      </c>
    </row>
    <row r="11" spans="1:3" x14ac:dyDescent="0.3">
      <c r="A11" s="745" t="s">
        <v>910</v>
      </c>
      <c r="B11" s="724">
        <v>101</v>
      </c>
      <c r="C11" s="744">
        <v>0.26179472241855201</v>
      </c>
    </row>
    <row r="12" spans="1:3" x14ac:dyDescent="0.3">
      <c r="A12" s="745" t="s">
        <v>911</v>
      </c>
      <c r="B12" s="724">
        <v>11</v>
      </c>
      <c r="C12" s="744">
        <v>5.5987770098302051E-4</v>
      </c>
    </row>
    <row r="13" spans="1:3" x14ac:dyDescent="0.3">
      <c r="A13" s="745" t="s">
        <v>912</v>
      </c>
      <c r="B13" s="724">
        <v>8</v>
      </c>
      <c r="C13" s="744">
        <v>9.6386101667681173E-5</v>
      </c>
    </row>
    <row r="14" spans="1:3" x14ac:dyDescent="0.3">
      <c r="A14" s="745" t="s">
        <v>913</v>
      </c>
      <c r="B14" s="724">
        <v>47</v>
      </c>
      <c r="C14" s="744">
        <v>6.6831849106994438E-3</v>
      </c>
    </row>
    <row r="15" spans="1:3" x14ac:dyDescent="0.3">
      <c r="A15" s="745" t="s">
        <v>914</v>
      </c>
      <c r="B15" s="724">
        <v>31</v>
      </c>
      <c r="C15" s="744">
        <v>4.7505817445394893E-3</v>
      </c>
    </row>
    <row r="16" spans="1:3" x14ac:dyDescent="0.3">
      <c r="A16" s="745" t="s">
        <v>915</v>
      </c>
      <c r="B16" s="724">
        <v>7</v>
      </c>
      <c r="C16" s="744">
        <v>7.6256932229288557E-4</v>
      </c>
    </row>
    <row r="17" spans="1:3" x14ac:dyDescent="0.3">
      <c r="A17" s="745" t="s">
        <v>916</v>
      </c>
      <c r="B17" s="724">
        <v>51</v>
      </c>
      <c r="C17" s="744">
        <v>3.2347930544708563E-3</v>
      </c>
    </row>
    <row r="18" spans="1:3" x14ac:dyDescent="0.3">
      <c r="A18" s="745" t="s">
        <v>917</v>
      </c>
      <c r="B18" s="724">
        <v>6</v>
      </c>
      <c r="C18" s="744">
        <v>2.8698247800632275E-4</v>
      </c>
    </row>
    <row r="19" spans="1:3" x14ac:dyDescent="0.3">
      <c r="A19" s="745" t="s">
        <v>918</v>
      </c>
      <c r="B19" s="724">
        <v>3</v>
      </c>
      <c r="C19" s="744">
        <v>2.4149405475844759E-4</v>
      </c>
    </row>
    <row r="20" spans="1:3" x14ac:dyDescent="0.3">
      <c r="A20" s="745" t="s">
        <v>919</v>
      </c>
      <c r="B20" s="724">
        <v>1</v>
      </c>
      <c r="C20" s="744">
        <v>5.0033493182763799E-3</v>
      </c>
    </row>
    <row r="21" spans="1:3" x14ac:dyDescent="0.3">
      <c r="A21" s="745" t="s">
        <v>920</v>
      </c>
      <c r="B21" s="724">
        <v>12</v>
      </c>
      <c r="C21" s="744">
        <v>9.4075949728399263E-4</v>
      </c>
    </row>
    <row r="22" spans="1:3" x14ac:dyDescent="0.3">
      <c r="A22" s="745" t="s">
        <v>921</v>
      </c>
      <c r="B22" s="724">
        <v>42</v>
      </c>
      <c r="C22" s="744">
        <v>2.7689261277569321E-2</v>
      </c>
    </row>
    <row r="23" spans="1:3" x14ac:dyDescent="0.3">
      <c r="A23" s="745" t="s">
        <v>922</v>
      </c>
      <c r="B23" s="724">
        <v>35</v>
      </c>
      <c r="C23" s="744">
        <v>0.15935848525479443</v>
      </c>
    </row>
    <row r="24" spans="1:3" x14ac:dyDescent="0.3">
      <c r="A24" s="745" t="s">
        <v>923</v>
      </c>
      <c r="B24" s="724">
        <v>5</v>
      </c>
      <c r="C24" s="744">
        <v>2.4144695304278093E-2</v>
      </c>
    </row>
    <row r="25" spans="1:3" x14ac:dyDescent="0.3">
      <c r="A25" s="745" t="s">
        <v>924</v>
      </c>
      <c r="B25" s="724">
        <v>20</v>
      </c>
      <c r="C25" s="744">
        <v>4.4495585681962421E-2</v>
      </c>
    </row>
    <row r="26" spans="1:3" x14ac:dyDescent="0.3">
      <c r="A26" s="745" t="s">
        <v>925</v>
      </c>
      <c r="B26" s="724">
        <v>7</v>
      </c>
      <c r="C26" s="744">
        <v>1.0825640124109816E-3</v>
      </c>
    </row>
    <row r="27" spans="1:3" x14ac:dyDescent="0.3">
      <c r="A27" s="745" t="s">
        <v>926</v>
      </c>
      <c r="B27" s="724">
        <v>9</v>
      </c>
      <c r="C27" s="744">
        <v>2.7253460352118653E-4</v>
      </c>
    </row>
    <row r="28" spans="1:3" x14ac:dyDescent="0.3">
      <c r="A28" s="742" t="s">
        <v>76</v>
      </c>
      <c r="B28" s="727">
        <v>698</v>
      </c>
      <c r="C28" s="746">
        <v>1</v>
      </c>
    </row>
    <row r="29" spans="1:3" ht="41" customHeight="1" x14ac:dyDescent="0.3">
      <c r="A29" s="1180" t="s">
        <v>927</v>
      </c>
      <c r="B29" s="1180"/>
      <c r="C29" s="1180"/>
    </row>
    <row r="30" spans="1:3" x14ac:dyDescent="0.3">
      <c r="A30" s="7" t="s">
        <v>928</v>
      </c>
    </row>
  </sheetData>
  <mergeCells count="1">
    <mergeCell ref="A29:C2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479F-273E-41B0-8D00-9DD4BBAF847D}">
  <dimension ref="A1:D17"/>
  <sheetViews>
    <sheetView showGridLines="0" workbookViewId="0">
      <selection activeCell="B11" sqref="B11:B12"/>
    </sheetView>
  </sheetViews>
  <sheetFormatPr baseColWidth="10" defaultColWidth="10.453125" defaultRowHeight="13" x14ac:dyDescent="0.3"/>
  <cols>
    <col min="1" max="1" width="27.453125" style="4" customWidth="1"/>
    <col min="2" max="4" width="18" style="4" customWidth="1"/>
    <col min="5" max="16384" width="10.453125" style="4"/>
  </cols>
  <sheetData>
    <row r="1" spans="1:4" x14ac:dyDescent="0.3">
      <c r="A1" s="183" t="s">
        <v>245</v>
      </c>
    </row>
    <row r="2" spans="1:4" x14ac:dyDescent="0.3">
      <c r="A2" s="183" t="s">
        <v>632</v>
      </c>
    </row>
    <row r="4" spans="1:4" x14ac:dyDescent="0.3">
      <c r="A4" s="219"/>
      <c r="B4" s="191" t="s">
        <v>1220</v>
      </c>
      <c r="C4" s="615" t="s">
        <v>634</v>
      </c>
      <c r="D4" s="222" t="s">
        <v>635</v>
      </c>
    </row>
    <row r="5" spans="1:4" x14ac:dyDescent="0.3">
      <c r="A5" s="1" t="s">
        <v>48</v>
      </c>
      <c r="B5" s="1078">
        <v>2.5</v>
      </c>
      <c r="C5" s="1078">
        <v>3.5467547130561217</v>
      </c>
      <c r="D5" s="1078">
        <v>1.4978293813785513</v>
      </c>
    </row>
    <row r="6" spans="1:4" x14ac:dyDescent="0.3">
      <c r="A6" s="271" t="s">
        <v>246</v>
      </c>
      <c r="B6" s="1079"/>
      <c r="C6" s="1079"/>
      <c r="D6" s="1079"/>
    </row>
    <row r="7" spans="1:4" x14ac:dyDescent="0.3">
      <c r="A7" s="1" t="s">
        <v>247</v>
      </c>
      <c r="B7" s="1079">
        <v>1.7</v>
      </c>
      <c r="C7" s="1079">
        <v>2.5650539107481718</v>
      </c>
      <c r="D7" s="1079">
        <v>-1.0408827374979666</v>
      </c>
    </row>
    <row r="8" spans="1:4" x14ac:dyDescent="0.3">
      <c r="A8" s="271" t="s">
        <v>246</v>
      </c>
      <c r="B8" s="1079"/>
      <c r="C8" s="1079"/>
      <c r="D8" s="1079"/>
    </row>
    <row r="9" spans="1:4" x14ac:dyDescent="0.3">
      <c r="A9" s="1" t="s">
        <v>248</v>
      </c>
      <c r="B9" s="1079">
        <v>4.4079577430605754</v>
      </c>
      <c r="C9" s="1079">
        <v>6.5423521913442473</v>
      </c>
      <c r="D9" s="1079">
        <v>8.9044772888236867</v>
      </c>
    </row>
    <row r="10" spans="1:4" x14ac:dyDescent="0.3">
      <c r="A10" s="271" t="s">
        <v>249</v>
      </c>
      <c r="B10" s="1079"/>
      <c r="C10" s="1079"/>
      <c r="D10" s="1079"/>
    </row>
    <row r="11" spans="1:4" x14ac:dyDescent="0.3">
      <c r="A11" s="1" t="s">
        <v>250</v>
      </c>
      <c r="B11" s="1076">
        <v>739.16666666666663</v>
      </c>
      <c r="C11" s="1080">
        <v>825</v>
      </c>
      <c r="D11" s="1076">
        <v>811.05479122582756</v>
      </c>
    </row>
    <row r="12" spans="1:4" x14ac:dyDescent="0.3">
      <c r="A12" s="271" t="s">
        <v>251</v>
      </c>
      <c r="B12" s="1076"/>
      <c r="C12" s="1080"/>
      <c r="D12" s="1076"/>
    </row>
    <row r="13" spans="1:4" x14ac:dyDescent="0.3">
      <c r="A13" s="1" t="s">
        <v>252</v>
      </c>
      <c r="B13" s="1076">
        <v>400</v>
      </c>
      <c r="C13" s="1076">
        <v>409.88020833333331</v>
      </c>
      <c r="D13" s="1076">
        <v>444.53984081621013</v>
      </c>
    </row>
    <row r="14" spans="1:4" x14ac:dyDescent="0.3">
      <c r="A14" s="271" t="s">
        <v>253</v>
      </c>
      <c r="B14" s="1076"/>
      <c r="C14" s="1076"/>
      <c r="D14" s="1076"/>
    </row>
    <row r="15" spans="1:4" x14ac:dyDescent="0.3">
      <c r="A15" s="1" t="s">
        <v>713</v>
      </c>
      <c r="B15" s="1181">
        <v>66.342499999999987</v>
      </c>
      <c r="C15" s="1181">
        <v>69.382500000000007</v>
      </c>
      <c r="D15" s="1076">
        <v>95.334328756674296</v>
      </c>
    </row>
    <row r="16" spans="1:4" x14ac:dyDescent="0.3">
      <c r="A16" s="587" t="s">
        <v>714</v>
      </c>
      <c r="B16" s="1182"/>
      <c r="C16" s="1182"/>
      <c r="D16" s="1077"/>
    </row>
    <row r="17" spans="1:1" x14ac:dyDescent="0.3">
      <c r="A17" s="4" t="s">
        <v>254</v>
      </c>
    </row>
  </sheetData>
  <mergeCells count="18">
    <mergeCell ref="B15:B16"/>
    <mergeCell ref="B5:B6"/>
    <mergeCell ref="B7:B8"/>
    <mergeCell ref="B9:B10"/>
    <mergeCell ref="B11:B12"/>
    <mergeCell ref="B13:B14"/>
    <mergeCell ref="C5:C6"/>
    <mergeCell ref="D5:D6"/>
    <mergeCell ref="C7:C8"/>
    <mergeCell ref="D7:D8"/>
    <mergeCell ref="C9:C10"/>
    <mergeCell ref="D9:D10"/>
    <mergeCell ref="C15:C16"/>
    <mergeCell ref="D15:D16"/>
    <mergeCell ref="C11:C12"/>
    <mergeCell ref="D11:D12"/>
    <mergeCell ref="C13:C14"/>
    <mergeCell ref="D13:D14"/>
  </mergeCells>
  <pageMargins left="0.7" right="0.7" top="0.75" bottom="0.75" header="0.3" footer="0.3"/>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780A8-1B17-43D5-9258-92C0C777E059}">
  <dimension ref="A1:C17"/>
  <sheetViews>
    <sheetView workbookViewId="0">
      <selection activeCell="C5" sqref="C5:C6"/>
    </sheetView>
  </sheetViews>
  <sheetFormatPr baseColWidth="10" defaultColWidth="10.453125" defaultRowHeight="13" x14ac:dyDescent="0.3"/>
  <cols>
    <col min="1" max="1" width="27.453125" style="7" customWidth="1"/>
    <col min="2" max="3" width="18" style="7" customWidth="1"/>
    <col min="4" max="16384" width="10.453125" style="7"/>
  </cols>
  <sheetData>
    <row r="1" spans="1:3" x14ac:dyDescent="0.3">
      <c r="A1" s="44" t="s">
        <v>750</v>
      </c>
    </row>
    <row r="2" spans="1:3" x14ac:dyDescent="0.3">
      <c r="A2" s="44" t="s">
        <v>751</v>
      </c>
    </row>
    <row r="4" spans="1:3" x14ac:dyDescent="0.3">
      <c r="A4" s="632"/>
      <c r="B4" s="633" t="s">
        <v>752</v>
      </c>
      <c r="C4" s="174" t="s">
        <v>635</v>
      </c>
    </row>
    <row r="5" spans="1:3" x14ac:dyDescent="0.3">
      <c r="A5" s="1" t="s">
        <v>705</v>
      </c>
      <c r="B5" s="1080">
        <v>2.6</v>
      </c>
      <c r="C5" s="1186">
        <v>-1</v>
      </c>
    </row>
    <row r="6" spans="1:3" x14ac:dyDescent="0.3">
      <c r="A6" s="271" t="s">
        <v>246</v>
      </c>
      <c r="B6" s="1080"/>
      <c r="C6" s="1186"/>
    </row>
    <row r="7" spans="1:3" x14ac:dyDescent="0.3">
      <c r="A7" s="1" t="s">
        <v>706</v>
      </c>
      <c r="B7" s="1080">
        <v>2.6</v>
      </c>
      <c r="C7" s="1183">
        <v>0.4</v>
      </c>
    </row>
    <row r="8" spans="1:3" x14ac:dyDescent="0.3">
      <c r="A8" s="271" t="s">
        <v>707</v>
      </c>
      <c r="B8" s="1080"/>
      <c r="C8" s="1183"/>
    </row>
    <row r="9" spans="1:3" x14ac:dyDescent="0.3">
      <c r="A9" s="1" t="s">
        <v>708</v>
      </c>
      <c r="B9" s="1080">
        <v>3.6</v>
      </c>
      <c r="C9" s="1183">
        <v>-3.2</v>
      </c>
    </row>
    <row r="10" spans="1:3" x14ac:dyDescent="0.3">
      <c r="A10" s="271" t="s">
        <v>707</v>
      </c>
      <c r="B10" s="1080"/>
      <c r="C10" s="1183"/>
    </row>
    <row r="11" spans="1:3" x14ac:dyDescent="0.3">
      <c r="A11" s="1" t="s">
        <v>709</v>
      </c>
      <c r="B11" s="1080">
        <v>5.7</v>
      </c>
      <c r="C11" s="1183">
        <v>4.9000000000000004</v>
      </c>
    </row>
    <row r="12" spans="1:3" x14ac:dyDescent="0.3">
      <c r="A12" s="271" t="s">
        <v>246</v>
      </c>
      <c r="B12" s="1080"/>
      <c r="C12" s="1183"/>
    </row>
    <row r="13" spans="1:3" x14ac:dyDescent="0.3">
      <c r="A13" s="1" t="s">
        <v>710</v>
      </c>
      <c r="B13" s="1080">
        <v>2.1</v>
      </c>
      <c r="C13" s="1183">
        <v>-3</v>
      </c>
    </row>
    <row r="14" spans="1:3" x14ac:dyDescent="0.3">
      <c r="A14" s="271" t="s">
        <v>246</v>
      </c>
      <c r="B14" s="1080"/>
      <c r="C14" s="1183"/>
    </row>
    <row r="15" spans="1:3" x14ac:dyDescent="0.3">
      <c r="A15" s="220" t="s">
        <v>711</v>
      </c>
      <c r="B15" s="1081">
        <v>-3.2</v>
      </c>
      <c r="C15" s="1184">
        <v>-4.0999999999999996</v>
      </c>
    </row>
    <row r="16" spans="1:3" x14ac:dyDescent="0.3">
      <c r="A16" s="587" t="s">
        <v>712</v>
      </c>
      <c r="B16" s="1082"/>
      <c r="C16" s="1185"/>
    </row>
    <row r="17" spans="1:3" x14ac:dyDescent="0.3">
      <c r="A17" s="3" t="s">
        <v>4</v>
      </c>
      <c r="B17" s="3"/>
      <c r="C17" s="631"/>
    </row>
  </sheetData>
  <mergeCells count="12">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40EF-2515-47E5-9B12-01D269DD23B7}">
  <dimension ref="A1:K25"/>
  <sheetViews>
    <sheetView showGridLines="0" workbookViewId="0">
      <selection activeCell="B18" sqref="B18"/>
    </sheetView>
  </sheetViews>
  <sheetFormatPr baseColWidth="10" defaultColWidth="10.453125" defaultRowHeight="13" x14ac:dyDescent="0.3"/>
  <cols>
    <col min="1" max="1" width="44.453125" style="4" customWidth="1"/>
    <col min="2" max="5" width="11.81640625" style="4" customWidth="1"/>
    <col min="6" max="10" width="10.453125" style="4"/>
    <col min="11" max="11" width="11.453125" style="4" bestFit="1" customWidth="1"/>
    <col min="12" max="16384" width="10.453125" style="4"/>
  </cols>
  <sheetData>
    <row r="1" spans="1:11" x14ac:dyDescent="0.3">
      <c r="A1" s="183" t="s">
        <v>255</v>
      </c>
    </row>
    <row r="2" spans="1:11" x14ac:dyDescent="0.3">
      <c r="A2" s="183" t="s">
        <v>633</v>
      </c>
    </row>
    <row r="3" spans="1:11" x14ac:dyDescent="0.3">
      <c r="A3" s="549" t="s">
        <v>652</v>
      </c>
    </row>
    <row r="4" spans="1:11" x14ac:dyDescent="0.3">
      <c r="A4" s="549"/>
    </row>
    <row r="5" spans="1:11" ht="39" x14ac:dyDescent="0.3">
      <c r="A5" s="221"/>
      <c r="B5" s="222" t="s">
        <v>960</v>
      </c>
      <c r="C5" s="801" t="s">
        <v>959</v>
      </c>
      <c r="D5" s="222" t="s">
        <v>256</v>
      </c>
      <c r="E5" s="223" t="s">
        <v>958</v>
      </c>
      <c r="G5" s="613"/>
    </row>
    <row r="6" spans="1:11" x14ac:dyDescent="0.3">
      <c r="A6" s="192" t="s">
        <v>257</v>
      </c>
      <c r="B6" s="226" t="s">
        <v>258</v>
      </c>
      <c r="C6" s="802" t="s">
        <v>259</v>
      </c>
      <c r="D6" s="224" t="s">
        <v>260</v>
      </c>
      <c r="E6" s="225" t="s">
        <v>261</v>
      </c>
    </row>
    <row r="7" spans="1:11" ht="14" customHeight="1" x14ac:dyDescent="0.3">
      <c r="A7" s="227" t="s">
        <v>262</v>
      </c>
      <c r="B7" s="804">
        <v>58315342.429849334</v>
      </c>
      <c r="C7" s="805">
        <v>57433700.920053229</v>
      </c>
      <c r="D7" s="804">
        <v>-881641.50979610533</v>
      </c>
      <c r="E7" s="812">
        <v>-1.5118517238523976</v>
      </c>
      <c r="G7" s="889"/>
      <c r="I7" s="75"/>
    </row>
    <row r="8" spans="1:11" ht="14" customHeight="1" x14ac:dyDescent="0.3">
      <c r="A8" s="228" t="s">
        <v>263</v>
      </c>
      <c r="B8" s="806">
        <v>46202459.528128922</v>
      </c>
      <c r="C8" s="807">
        <v>45749429.074074253</v>
      </c>
      <c r="D8" s="806">
        <v>-453030.45405466855</v>
      </c>
      <c r="E8" s="813">
        <v>-0.98053319819230156</v>
      </c>
      <c r="G8" s="889"/>
      <c r="I8" s="75"/>
    </row>
    <row r="9" spans="1:11" ht="14" customHeight="1" x14ac:dyDescent="0.3">
      <c r="A9" s="228" t="s">
        <v>264</v>
      </c>
      <c r="B9" s="806">
        <v>4181622.9669999997</v>
      </c>
      <c r="C9" s="807">
        <v>4250645.5360000003</v>
      </c>
      <c r="D9" s="806">
        <v>69022.5690000006</v>
      </c>
      <c r="E9" s="813">
        <v>1.650616747246314</v>
      </c>
      <c r="G9" s="889"/>
      <c r="I9" s="75"/>
    </row>
    <row r="10" spans="1:11" ht="14" customHeight="1" x14ac:dyDescent="0.3">
      <c r="A10" s="228" t="s">
        <v>265</v>
      </c>
      <c r="B10" s="806">
        <v>42020836.561128922</v>
      </c>
      <c r="C10" s="807">
        <v>41498783.538074255</v>
      </c>
      <c r="D10" s="806">
        <v>-522053.02305466682</v>
      </c>
      <c r="E10" s="813">
        <v>-1.2423670392549657</v>
      </c>
      <c r="G10" s="889"/>
      <c r="I10" s="75"/>
      <c r="K10" s="30"/>
    </row>
    <row r="11" spans="1:11" ht="14" customHeight="1" x14ac:dyDescent="0.3">
      <c r="A11" s="228" t="s">
        <v>266</v>
      </c>
      <c r="B11" s="806">
        <v>3958512.6156969634</v>
      </c>
      <c r="C11" s="807">
        <v>3546499.2855931758</v>
      </c>
      <c r="D11" s="806">
        <v>-412013.33010378759</v>
      </c>
      <c r="E11" s="813">
        <v>-10.408286397016964</v>
      </c>
      <c r="G11" s="889"/>
      <c r="I11" s="75"/>
    </row>
    <row r="12" spans="1:11" ht="14" customHeight="1" x14ac:dyDescent="0.3">
      <c r="A12" s="228" t="s">
        <v>267</v>
      </c>
      <c r="B12" s="806">
        <v>3178230.4675000138</v>
      </c>
      <c r="C12" s="807">
        <v>3210209.5123132775</v>
      </c>
      <c r="D12" s="806">
        <v>31979.044813263696</v>
      </c>
      <c r="E12" s="813">
        <v>1.0061902414024271</v>
      </c>
      <c r="G12" s="889"/>
      <c r="I12" s="75"/>
    </row>
    <row r="13" spans="1:11" ht="14" customHeight="1" x14ac:dyDescent="0.3">
      <c r="A13" s="228" t="s">
        <v>14</v>
      </c>
      <c r="B13" s="806">
        <v>155373.85564327607</v>
      </c>
      <c r="C13" s="807">
        <v>131750.58433140541</v>
      </c>
      <c r="D13" s="806">
        <v>-23623.27131187066</v>
      </c>
      <c r="E13" s="813">
        <v>-15.204148223049508</v>
      </c>
      <c r="G13" s="889"/>
      <c r="I13" s="75"/>
    </row>
    <row r="14" spans="1:11" ht="14" customHeight="1" x14ac:dyDescent="0.3">
      <c r="A14" s="228" t="s">
        <v>268</v>
      </c>
      <c r="B14" s="806">
        <v>1175370.5169899371</v>
      </c>
      <c r="C14" s="807">
        <v>1130439.3264639999</v>
      </c>
      <c r="D14" s="806">
        <v>-44931.190525937127</v>
      </c>
      <c r="E14" s="813">
        <v>-3.8227256747092486</v>
      </c>
      <c r="G14" s="889"/>
      <c r="I14" s="75"/>
    </row>
    <row r="15" spans="1:11" ht="14" customHeight="1" x14ac:dyDescent="0.3">
      <c r="A15" s="228" t="s">
        <v>269</v>
      </c>
      <c r="B15" s="806">
        <v>1350136.823351955</v>
      </c>
      <c r="C15" s="807">
        <v>1352351.8632885425</v>
      </c>
      <c r="D15" s="806">
        <v>2215.0399365874473</v>
      </c>
      <c r="E15" s="813">
        <v>0.16406040471426131</v>
      </c>
      <c r="G15" s="889"/>
      <c r="I15" s="75"/>
    </row>
    <row r="16" spans="1:11" ht="14" customHeight="1" x14ac:dyDescent="0.3">
      <c r="A16" s="228" t="s">
        <v>270</v>
      </c>
      <c r="B16" s="806">
        <v>2295258.6225382695</v>
      </c>
      <c r="C16" s="807">
        <v>2313021.2739885724</v>
      </c>
      <c r="D16" s="806">
        <v>17762.651450302918</v>
      </c>
      <c r="E16" s="813">
        <v>0.77388453204718655</v>
      </c>
      <c r="G16" s="889"/>
      <c r="I16" s="75"/>
    </row>
    <row r="17" spans="1:9" ht="14" customHeight="1" x14ac:dyDescent="0.3">
      <c r="A17" s="229" t="s">
        <v>271</v>
      </c>
      <c r="B17" s="808">
        <v>11077.717502650847</v>
      </c>
      <c r="C17" s="809">
        <v>8554.781766596132</v>
      </c>
      <c r="D17" s="808">
        <v>-2522.9357360547147</v>
      </c>
      <c r="E17" s="814">
        <v>-22.774869782073679</v>
      </c>
      <c r="G17" s="889"/>
      <c r="I17" s="75"/>
    </row>
    <row r="18" spans="1:9" ht="14" customHeight="1" x14ac:dyDescent="0.3">
      <c r="A18" s="228" t="s">
        <v>272</v>
      </c>
      <c r="B18" s="806">
        <v>11077.717502650847</v>
      </c>
      <c r="C18" s="807">
        <v>8554.781766596132</v>
      </c>
      <c r="D18" s="806">
        <v>-2522.9357360547147</v>
      </c>
      <c r="E18" s="813">
        <v>-22.774869782073679</v>
      </c>
      <c r="G18" s="889"/>
      <c r="I18" s="75"/>
    </row>
    <row r="19" spans="1:9" ht="14" customHeight="1" x14ac:dyDescent="0.3">
      <c r="A19" s="230" t="s">
        <v>273</v>
      </c>
      <c r="B19" s="810">
        <v>58326420.147351988</v>
      </c>
      <c r="C19" s="811">
        <v>57442255.701819822</v>
      </c>
      <c r="D19" s="810">
        <v>-884164.44553216547</v>
      </c>
      <c r="E19" s="815">
        <v>-1.5158901288617965</v>
      </c>
      <c r="G19" s="889"/>
      <c r="I19" s="75"/>
    </row>
    <row r="20" spans="1:9" x14ac:dyDescent="0.3">
      <c r="A20" s="200" t="s">
        <v>21</v>
      </c>
    </row>
    <row r="24" spans="1:9" x14ac:dyDescent="0.3">
      <c r="B24" s="46"/>
      <c r="C24" s="46"/>
    </row>
    <row r="25" spans="1:9" x14ac:dyDescent="0.3">
      <c r="C25" s="526"/>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FEB12-3FFE-4008-AF73-BF15BE8478B4}">
  <dimension ref="A1:G28"/>
  <sheetViews>
    <sheetView workbookViewId="0">
      <selection activeCell="G17" sqref="G17"/>
    </sheetView>
  </sheetViews>
  <sheetFormatPr baseColWidth="10" defaultColWidth="10.453125" defaultRowHeight="13" x14ac:dyDescent="0.3"/>
  <cols>
    <col min="1" max="1" width="44.453125" style="7" customWidth="1"/>
    <col min="2" max="5" width="11.81640625" style="7" customWidth="1"/>
    <col min="6" max="16384" width="10.453125" style="7"/>
  </cols>
  <sheetData>
    <row r="1" spans="1:7" x14ac:dyDescent="0.3">
      <c r="A1" s="44" t="s">
        <v>274</v>
      </c>
    </row>
    <row r="2" spans="1:7" x14ac:dyDescent="0.3">
      <c r="A2" s="44" t="s">
        <v>971</v>
      </c>
    </row>
    <row r="3" spans="1:7" x14ac:dyDescent="0.3">
      <c r="A3" s="45" t="s">
        <v>652</v>
      </c>
    </row>
    <row r="4" spans="1:7" x14ac:dyDescent="0.3">
      <c r="A4" s="45"/>
    </row>
    <row r="5" spans="1:7" x14ac:dyDescent="0.3">
      <c r="A5" s="1142"/>
      <c r="B5" s="1085" t="s">
        <v>960</v>
      </c>
      <c r="C5" s="1188" t="s">
        <v>959</v>
      </c>
      <c r="D5" s="1190" t="s">
        <v>256</v>
      </c>
      <c r="E5" s="1193" t="s">
        <v>958</v>
      </c>
    </row>
    <row r="6" spans="1:7" ht="25.5" customHeight="1" x14ac:dyDescent="0.3">
      <c r="A6" s="1187"/>
      <c r="B6" s="1192"/>
      <c r="C6" s="1189"/>
      <c r="D6" s="1191"/>
      <c r="E6" s="1194"/>
    </row>
    <row r="7" spans="1:7" ht="14" customHeight="1" x14ac:dyDescent="0.3">
      <c r="A7" s="715"/>
      <c r="B7" s="819" t="s">
        <v>258</v>
      </c>
      <c r="C7" s="820" t="s">
        <v>259</v>
      </c>
      <c r="D7" s="167" t="s">
        <v>260</v>
      </c>
      <c r="E7" s="714" t="s">
        <v>261</v>
      </c>
    </row>
    <row r="8" spans="1:7" ht="14" customHeight="1" x14ac:dyDescent="0.3">
      <c r="A8" s="1" t="s">
        <v>24</v>
      </c>
      <c r="B8" s="365">
        <v>18858052.831394546</v>
      </c>
      <c r="C8" s="821">
        <v>18501663.016130451</v>
      </c>
      <c r="D8" s="365">
        <v>-356389.81526409462</v>
      </c>
      <c r="E8" s="824">
        <v>-1.8898547928065113</v>
      </c>
      <c r="G8" s="796"/>
    </row>
    <row r="9" spans="1:7" ht="14" customHeight="1" x14ac:dyDescent="0.3">
      <c r="A9" s="817" t="s">
        <v>962</v>
      </c>
      <c r="B9" s="368">
        <v>-2088838.6878818069</v>
      </c>
      <c r="C9" s="822">
        <v>-2079060.9897313993</v>
      </c>
      <c r="D9" s="368">
        <v>9777.6981504075229</v>
      </c>
      <c r="E9" s="825">
        <v>-0.46809254382025323</v>
      </c>
      <c r="G9" s="796"/>
    </row>
    <row r="10" spans="1:7" ht="14" customHeight="1" x14ac:dyDescent="0.3">
      <c r="A10" s="817" t="s">
        <v>963</v>
      </c>
      <c r="B10" s="368">
        <v>12084841.537047165</v>
      </c>
      <c r="C10" s="822">
        <v>12388624.015163338</v>
      </c>
      <c r="D10" s="368">
        <v>303782.4781161733</v>
      </c>
      <c r="E10" s="825">
        <v>2.5137481297119235</v>
      </c>
      <c r="G10" s="796"/>
    </row>
    <row r="11" spans="1:7" ht="14" customHeight="1" x14ac:dyDescent="0.3">
      <c r="A11" s="818" t="s">
        <v>964</v>
      </c>
      <c r="B11" s="368">
        <v>-14173680.224928971</v>
      </c>
      <c r="C11" s="822">
        <v>-14467685.004894737</v>
      </c>
      <c r="D11" s="368">
        <v>-294004.77996576577</v>
      </c>
      <c r="E11" s="825">
        <v>2.07430092467209</v>
      </c>
      <c r="G11" s="796"/>
    </row>
    <row r="12" spans="1:7" ht="14" customHeight="1" x14ac:dyDescent="0.3">
      <c r="A12" s="817" t="s">
        <v>965</v>
      </c>
      <c r="B12" s="368">
        <v>8125223.3993322644</v>
      </c>
      <c r="C12" s="822">
        <v>7576058.1063354937</v>
      </c>
      <c r="D12" s="368">
        <v>-549165.2929967707</v>
      </c>
      <c r="E12" s="825">
        <v>-6.7587716177982422</v>
      </c>
      <c r="G12" s="796"/>
    </row>
    <row r="13" spans="1:7" ht="14" customHeight="1" x14ac:dyDescent="0.3">
      <c r="A13" s="817" t="s">
        <v>560</v>
      </c>
      <c r="B13" s="368">
        <v>12821668.119944088</v>
      </c>
      <c r="C13" s="822">
        <v>13004665.899526358</v>
      </c>
      <c r="D13" s="368">
        <v>182997.77958226949</v>
      </c>
      <c r="E13" s="825">
        <v>1.427254066088457</v>
      </c>
      <c r="G13" s="796"/>
    </row>
    <row r="14" spans="1:7" ht="14" customHeight="1" x14ac:dyDescent="0.3">
      <c r="A14" s="1" t="s">
        <v>28</v>
      </c>
      <c r="B14" s="365">
        <v>22644652.61682437</v>
      </c>
      <c r="C14" s="821">
        <v>22679924.446976714</v>
      </c>
      <c r="D14" s="365">
        <v>35271.830152343959</v>
      </c>
      <c r="E14" s="824">
        <v>0.15576229297569189</v>
      </c>
      <c r="G14" s="796"/>
    </row>
    <row r="15" spans="1:7" ht="14" customHeight="1" x14ac:dyDescent="0.3">
      <c r="A15" s="817" t="s">
        <v>966</v>
      </c>
      <c r="B15" s="368">
        <v>32138353.416473012</v>
      </c>
      <c r="C15" s="822">
        <v>32138789.772685461</v>
      </c>
      <c r="D15" s="368">
        <v>436.35621244832873</v>
      </c>
      <c r="E15" s="825">
        <v>1.3577429023525767E-3</v>
      </c>
      <c r="G15" s="796"/>
    </row>
    <row r="16" spans="1:7" ht="14" customHeight="1" x14ac:dyDescent="0.3">
      <c r="A16" s="817" t="s">
        <v>967</v>
      </c>
      <c r="B16" s="368">
        <v>-430219.37383632088</v>
      </c>
      <c r="C16" s="822">
        <v>-429215.79233285959</v>
      </c>
      <c r="D16" s="368">
        <v>1003.5815034612897</v>
      </c>
      <c r="E16" s="825">
        <v>-0.23327203852123723</v>
      </c>
      <c r="G16" s="796"/>
    </row>
    <row r="17" spans="1:7" ht="14" customHeight="1" x14ac:dyDescent="0.3">
      <c r="A17" s="817" t="s">
        <v>968</v>
      </c>
      <c r="B17" s="368">
        <v>-9063481.4258123226</v>
      </c>
      <c r="C17" s="822">
        <v>-9029649.5333758872</v>
      </c>
      <c r="D17" s="368">
        <v>33831.892436435446</v>
      </c>
      <c r="E17" s="825">
        <v>-0.37327700964977506</v>
      </c>
      <c r="G17" s="796"/>
    </row>
    <row r="18" spans="1:7" ht="14" customHeight="1" x14ac:dyDescent="0.3">
      <c r="A18" s="1" t="s">
        <v>29</v>
      </c>
      <c r="B18" s="365">
        <v>3199761.1469028019</v>
      </c>
      <c r="C18" s="821">
        <v>3083393.1439508116</v>
      </c>
      <c r="D18" s="365">
        <v>-116368.00295199035</v>
      </c>
      <c r="E18" s="824">
        <v>-3.6367715466708583</v>
      </c>
      <c r="G18" s="796"/>
    </row>
    <row r="19" spans="1:7" ht="14" customHeight="1" x14ac:dyDescent="0.3">
      <c r="A19" s="271" t="s">
        <v>540</v>
      </c>
      <c r="B19" s="368">
        <v>1317873.3143627094</v>
      </c>
      <c r="C19" s="822">
        <v>1337682.0558004575</v>
      </c>
      <c r="D19" s="368">
        <v>19808.741437748075</v>
      </c>
      <c r="E19" s="825">
        <v>1.5030838868853813</v>
      </c>
      <c r="G19" s="796"/>
    </row>
    <row r="20" spans="1:7" x14ac:dyDescent="0.3">
      <c r="A20" s="271" t="s">
        <v>541</v>
      </c>
      <c r="B20" s="368">
        <v>1864000.6104784212</v>
      </c>
      <c r="C20" s="822">
        <v>1728172.3909221573</v>
      </c>
      <c r="D20" s="368">
        <v>-135828.21955626388</v>
      </c>
      <c r="E20" s="825">
        <v>-7.2869192634760882</v>
      </c>
      <c r="G20" s="796"/>
    </row>
    <row r="21" spans="1:7" x14ac:dyDescent="0.3">
      <c r="A21" s="271" t="s">
        <v>969</v>
      </c>
      <c r="B21" s="368">
        <v>17887.222061671378</v>
      </c>
      <c r="C21" s="822">
        <v>17538.697228196852</v>
      </c>
      <c r="D21" s="368">
        <v>-348.52483347452653</v>
      </c>
      <c r="E21" s="825">
        <v>-1.9484570173774696</v>
      </c>
      <c r="G21" s="796"/>
    </row>
    <row r="22" spans="1:7" x14ac:dyDescent="0.3">
      <c r="A22" s="1" t="s">
        <v>33</v>
      </c>
      <c r="B22" s="365">
        <v>822631.81065575639</v>
      </c>
      <c r="C22" s="821">
        <v>711515.63346716948</v>
      </c>
      <c r="D22" s="365">
        <v>-111116.17718858691</v>
      </c>
      <c r="E22" s="824">
        <v>-13.507400972010952</v>
      </c>
      <c r="G22" s="796"/>
    </row>
    <row r="23" spans="1:7" x14ac:dyDescent="0.3">
      <c r="A23" s="1" t="s">
        <v>34</v>
      </c>
      <c r="B23" s="365">
        <v>502789.50919103029</v>
      </c>
      <c r="C23" s="821">
        <v>449131.71809407382</v>
      </c>
      <c r="D23" s="365">
        <v>-53657.791096956469</v>
      </c>
      <c r="E23" s="824">
        <v>-10.672018830164109</v>
      </c>
      <c r="G23" s="796"/>
    </row>
    <row r="24" spans="1:7" x14ac:dyDescent="0.3">
      <c r="A24" s="1" t="s">
        <v>35</v>
      </c>
      <c r="B24" s="365">
        <v>174571.61316042556</v>
      </c>
      <c r="C24" s="821">
        <v>323801.11545503035</v>
      </c>
      <c r="D24" s="365">
        <v>149229.50229460478</v>
      </c>
      <c r="E24" s="824">
        <v>85.483257897988139</v>
      </c>
      <c r="G24" s="796"/>
    </row>
    <row r="25" spans="1:7" x14ac:dyDescent="0.3">
      <c r="A25" s="817" t="s">
        <v>970</v>
      </c>
      <c r="B25" s="368">
        <v>-852743.73748608609</v>
      </c>
      <c r="C25" s="822">
        <v>-781407.63060566073</v>
      </c>
      <c r="D25" s="368">
        <v>71336.106880425359</v>
      </c>
      <c r="E25" s="825">
        <v>-8.3654800081823346</v>
      </c>
      <c r="G25" s="796"/>
    </row>
    <row r="26" spans="1:7" x14ac:dyDescent="0.3">
      <c r="A26" s="817" t="s">
        <v>69</v>
      </c>
      <c r="B26" s="368">
        <v>1027315.3506465117</v>
      </c>
      <c r="C26" s="822">
        <v>1105208.7460606911</v>
      </c>
      <c r="D26" s="368">
        <v>77893.395414179424</v>
      </c>
      <c r="E26" s="825">
        <v>7.5822283162769288</v>
      </c>
      <c r="G26" s="796"/>
    </row>
    <row r="27" spans="1:7" x14ac:dyDescent="0.3">
      <c r="A27" s="2" t="s">
        <v>36</v>
      </c>
      <c r="B27" s="371">
        <v>46202459.528128922</v>
      </c>
      <c r="C27" s="823">
        <v>45749429.074074253</v>
      </c>
      <c r="D27" s="371">
        <v>-453030.45405466855</v>
      </c>
      <c r="E27" s="826">
        <v>-0.98053319819230156</v>
      </c>
      <c r="G27" s="796"/>
    </row>
    <row r="28" spans="1:7" x14ac:dyDescent="0.3">
      <c r="A28" s="816" t="s">
        <v>21</v>
      </c>
    </row>
  </sheetData>
  <mergeCells count="5">
    <mergeCell ref="A5:A6"/>
    <mergeCell ref="C5:C6"/>
    <mergeCell ref="D5:D6"/>
    <mergeCell ref="B5:B6"/>
    <mergeCell ref="E5:E6"/>
  </mergeCells>
  <pageMargins left="0.7" right="0.7" top="0.75" bottom="0.75" header="0.3" footer="0.3"/>
  <ignoredErrors>
    <ignoredError sqref="B7:C7"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872C3-A8C0-4089-BC28-D810805629BE}">
  <dimension ref="A1:I18"/>
  <sheetViews>
    <sheetView workbookViewId="0">
      <selection activeCell="A3" sqref="A3"/>
    </sheetView>
  </sheetViews>
  <sheetFormatPr baseColWidth="10" defaultColWidth="10.453125" defaultRowHeight="13" x14ac:dyDescent="0.3"/>
  <cols>
    <col min="1" max="1" width="74" style="7" bestFit="1" customWidth="1"/>
    <col min="2" max="4" width="10.453125" style="7"/>
    <col min="5" max="5" width="12.453125" style="7" customWidth="1"/>
    <col min="6" max="16384" width="10.453125" style="7"/>
  </cols>
  <sheetData>
    <row r="1" spans="1:9" x14ac:dyDescent="0.3">
      <c r="A1" s="44" t="s">
        <v>961</v>
      </c>
    </row>
    <row r="2" spans="1:9" ht="15" customHeight="1" x14ac:dyDescent="0.3">
      <c r="A2" s="1195" t="s">
        <v>725</v>
      </c>
      <c r="B2" s="1195"/>
      <c r="C2" s="1195"/>
      <c r="D2" s="1195"/>
      <c r="E2" s="1195"/>
    </row>
    <row r="3" spans="1:9" x14ac:dyDescent="0.3">
      <c r="A3" s="595" t="s">
        <v>726</v>
      </c>
      <c r="B3" s="122"/>
      <c r="C3" s="122"/>
    </row>
    <row r="4" spans="1:9" x14ac:dyDescent="0.3">
      <c r="A4" s="45"/>
    </row>
    <row r="5" spans="1:9" x14ac:dyDescent="0.3">
      <c r="A5" s="532" t="s">
        <v>257</v>
      </c>
      <c r="B5" s="147" t="s">
        <v>639</v>
      </c>
      <c r="C5" s="533" t="s">
        <v>276</v>
      </c>
      <c r="E5" s="635"/>
    </row>
    <row r="6" spans="1:9" x14ac:dyDescent="0.3">
      <c r="A6" s="594" t="s">
        <v>727</v>
      </c>
      <c r="B6" s="155">
        <v>-901548.91535316035</v>
      </c>
      <c r="C6" s="747">
        <v>-0.34294217594846282</v>
      </c>
      <c r="E6" s="388"/>
      <c r="F6" s="388"/>
      <c r="H6" s="534"/>
      <c r="I6" s="534"/>
    </row>
    <row r="7" spans="1:9" ht="14.5" x14ac:dyDescent="0.3">
      <c r="A7" s="594" t="s">
        <v>718</v>
      </c>
      <c r="B7" s="155">
        <v>-692840.34659977187</v>
      </c>
      <c r="C7" s="747">
        <v>-0.26355106417574375</v>
      </c>
      <c r="E7" s="388"/>
      <c r="F7" s="388"/>
      <c r="H7" s="534"/>
      <c r="I7" s="534"/>
    </row>
    <row r="8" spans="1:9" ht="14.5" x14ac:dyDescent="0.3">
      <c r="A8" s="594" t="s">
        <v>719</v>
      </c>
      <c r="B8" s="155">
        <v>249600.47827848632</v>
      </c>
      <c r="C8" s="747">
        <v>9.4946075227731755E-2</v>
      </c>
      <c r="E8" s="637"/>
      <c r="F8" s="388"/>
      <c r="H8" s="534"/>
      <c r="I8" s="534"/>
    </row>
    <row r="9" spans="1:9" x14ac:dyDescent="0.3">
      <c r="A9" s="594" t="s">
        <v>277</v>
      </c>
      <c r="B9" s="155">
        <v>-834684.98718038807</v>
      </c>
      <c r="C9" s="747">
        <v>-0.31750765916348084</v>
      </c>
      <c r="E9" s="388"/>
      <c r="F9" s="388"/>
      <c r="H9" s="534"/>
      <c r="I9" s="534"/>
    </row>
    <row r="10" spans="1:9" x14ac:dyDescent="0.3">
      <c r="A10" s="594" t="s">
        <v>278</v>
      </c>
      <c r="B10" s="155">
        <v>-30952.041107787602</v>
      </c>
      <c r="C10" s="747">
        <v>-1.1773915033099307E-2</v>
      </c>
      <c r="E10" s="388"/>
      <c r="F10" s="388"/>
      <c r="H10" s="534"/>
      <c r="I10" s="534"/>
    </row>
    <row r="11" spans="1:9" ht="14.5" x14ac:dyDescent="0.3">
      <c r="A11" s="594" t="s">
        <v>722</v>
      </c>
      <c r="B11" s="155">
        <v>25596.03262796019</v>
      </c>
      <c r="C11" s="747">
        <v>9.7365311804983555E-3</v>
      </c>
      <c r="E11" s="388"/>
      <c r="F11" s="388"/>
      <c r="H11" s="534"/>
      <c r="I11" s="534"/>
    </row>
    <row r="12" spans="1:9" x14ac:dyDescent="0.3">
      <c r="A12" s="535" t="s">
        <v>640</v>
      </c>
      <c r="B12" s="536">
        <v>-2184829.7793346616</v>
      </c>
      <c r="C12" s="748">
        <v>-0.83109220791255678</v>
      </c>
      <c r="E12" s="388"/>
      <c r="F12" s="388"/>
      <c r="H12" s="534"/>
      <c r="I12" s="534"/>
    </row>
    <row r="13" spans="1:9" ht="27" customHeight="1" x14ac:dyDescent="0.3">
      <c r="A13" s="1196" t="s">
        <v>931</v>
      </c>
      <c r="B13" s="1196"/>
      <c r="C13" s="1196"/>
    </row>
    <row r="14" spans="1:9" ht="28.25" customHeight="1" x14ac:dyDescent="0.3">
      <c r="A14" s="1107" t="s">
        <v>930</v>
      </c>
      <c r="B14" s="1107"/>
      <c r="C14" s="1107"/>
    </row>
    <row r="15" spans="1:9" x14ac:dyDescent="0.3">
      <c r="A15" s="1107" t="s">
        <v>723</v>
      </c>
      <c r="B15" s="1107"/>
      <c r="C15" s="1107"/>
    </row>
    <row r="16" spans="1:9" x14ac:dyDescent="0.3">
      <c r="A16" s="7" t="s">
        <v>280</v>
      </c>
    </row>
    <row r="17" spans="2:2" x14ac:dyDescent="0.3">
      <c r="B17" s="95"/>
    </row>
    <row r="18" spans="2:2" x14ac:dyDescent="0.3">
      <c r="B18" s="95"/>
    </row>
  </sheetData>
  <mergeCells count="4">
    <mergeCell ref="A2:E2"/>
    <mergeCell ref="A13:C13"/>
    <mergeCell ref="A14:C14"/>
    <mergeCell ref="A15:C1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264C-B725-4F21-9A62-0B8B436324D5}">
  <dimension ref="A1:F29"/>
  <sheetViews>
    <sheetView showGridLines="0" workbookViewId="0">
      <selection activeCell="A29" sqref="A29"/>
    </sheetView>
  </sheetViews>
  <sheetFormatPr baseColWidth="10" defaultColWidth="10.453125" defaultRowHeight="13" x14ac:dyDescent="0.3"/>
  <cols>
    <col min="1" max="1" width="37.453125" style="4" bestFit="1" customWidth="1"/>
    <col min="2" max="2" width="11.453125" style="4" customWidth="1"/>
    <col min="3" max="3" width="11" style="4" customWidth="1"/>
    <col min="4" max="16384" width="10.453125" style="4"/>
  </cols>
  <sheetData>
    <row r="1" spans="1:6" x14ac:dyDescent="0.3">
      <c r="A1" s="166" t="s">
        <v>281</v>
      </c>
    </row>
    <row r="2" spans="1:6" x14ac:dyDescent="0.3">
      <c r="A2" s="166" t="s">
        <v>641</v>
      </c>
    </row>
    <row r="4" spans="1:6" ht="26" x14ac:dyDescent="0.3">
      <c r="A4" s="468" t="s">
        <v>282</v>
      </c>
      <c r="B4" s="490" t="s">
        <v>636</v>
      </c>
      <c r="C4" s="490" t="s">
        <v>637</v>
      </c>
    </row>
    <row r="5" spans="1:6" ht="24" customHeight="1" x14ac:dyDescent="0.3">
      <c r="A5" s="469" t="s">
        <v>283</v>
      </c>
      <c r="B5" s="470"/>
      <c r="C5" s="52"/>
    </row>
    <row r="6" spans="1:6" ht="13.25" customHeight="1" x14ac:dyDescent="0.3">
      <c r="A6" s="471" t="s">
        <v>284</v>
      </c>
      <c r="B6" s="841">
        <v>2.5959037659641693</v>
      </c>
      <c r="C6" s="841">
        <v>2.4800427388594892</v>
      </c>
      <c r="E6" s="75"/>
      <c r="F6" s="80"/>
    </row>
    <row r="7" spans="1:6" ht="13.25" customHeight="1" x14ac:dyDescent="0.3">
      <c r="A7" s="472" t="s">
        <v>285</v>
      </c>
      <c r="B7" s="842">
        <v>-0.69000000000000172</v>
      </c>
      <c r="C7" s="843">
        <v>1.7500000000000071</v>
      </c>
      <c r="F7" s="80"/>
    </row>
    <row r="8" spans="1:6" ht="13.25" customHeight="1" x14ac:dyDescent="0.3">
      <c r="A8" s="473" t="s">
        <v>286</v>
      </c>
      <c r="B8" s="121"/>
      <c r="C8" s="119"/>
    </row>
    <row r="9" spans="1:6" ht="13.25" customHeight="1" x14ac:dyDescent="0.3">
      <c r="A9" s="474" t="s">
        <v>978</v>
      </c>
      <c r="B9" s="121">
        <v>331</v>
      </c>
      <c r="C9" s="119">
        <v>331</v>
      </c>
    </row>
    <row r="10" spans="1:6" ht="13.25" customHeight="1" x14ac:dyDescent="0.3">
      <c r="A10" s="474" t="s">
        <v>287</v>
      </c>
      <c r="B10" s="475">
        <v>1601.991</v>
      </c>
      <c r="C10" s="124">
        <v>1521</v>
      </c>
    </row>
    <row r="11" spans="1:6" ht="13.25" customHeight="1" x14ac:dyDescent="0.3">
      <c r="A11" s="476" t="s">
        <v>288</v>
      </c>
      <c r="B11" s="477">
        <v>3040.8596980699999</v>
      </c>
      <c r="C11" s="477">
        <v>2883.56748023</v>
      </c>
    </row>
    <row r="12" spans="1:6" ht="13.25" customHeight="1" x14ac:dyDescent="0.3">
      <c r="A12" s="1197" t="s">
        <v>1221</v>
      </c>
      <c r="B12" s="1197"/>
      <c r="C12" s="1197"/>
    </row>
    <row r="13" spans="1:6" ht="13.25" customHeight="1" x14ac:dyDescent="0.3">
      <c r="A13" s="1197"/>
      <c r="B13" s="1197"/>
      <c r="C13" s="1197"/>
    </row>
    <row r="14" spans="1:6" ht="13.25" customHeight="1" x14ac:dyDescent="0.3">
      <c r="A14" s="1197"/>
      <c r="B14" s="1197"/>
      <c r="C14" s="1197"/>
    </row>
    <row r="15" spans="1:6" ht="13.25" customHeight="1" x14ac:dyDescent="0.3">
      <c r="A15" s="1197"/>
      <c r="B15" s="1197"/>
      <c r="C15" s="1197"/>
    </row>
    <row r="16" spans="1:6" x14ac:dyDescent="0.3">
      <c r="A16" s="1197"/>
      <c r="B16" s="1197"/>
      <c r="C16" s="1197"/>
    </row>
    <row r="17" spans="1:3" x14ac:dyDescent="0.3">
      <c r="A17" s="1197"/>
      <c r="B17" s="1197"/>
      <c r="C17" s="1197"/>
    </row>
    <row r="18" spans="1:3" x14ac:dyDescent="0.3">
      <c r="A18" s="1197"/>
      <c r="B18" s="1197"/>
      <c r="C18" s="1197"/>
    </row>
    <row r="19" spans="1:3" x14ac:dyDescent="0.3">
      <c r="A19" s="1197"/>
      <c r="B19" s="1197"/>
      <c r="C19" s="1197"/>
    </row>
    <row r="20" spans="1:3" x14ac:dyDescent="0.3">
      <c r="A20" s="1197"/>
      <c r="B20" s="1197"/>
      <c r="C20" s="1197"/>
    </row>
    <row r="21" spans="1:3" x14ac:dyDescent="0.3">
      <c r="A21" s="1197"/>
      <c r="B21" s="1197"/>
      <c r="C21" s="1197"/>
    </row>
    <row r="22" spans="1:3" x14ac:dyDescent="0.3">
      <c r="A22" s="1197"/>
      <c r="B22" s="1197"/>
      <c r="C22" s="1197"/>
    </row>
    <row r="23" spans="1:3" x14ac:dyDescent="0.3">
      <c r="A23" s="1197"/>
      <c r="B23" s="1197"/>
      <c r="C23" s="1197"/>
    </row>
    <row r="24" spans="1:3" x14ac:dyDescent="0.3">
      <c r="A24" s="1197"/>
      <c r="B24" s="1197"/>
      <c r="C24" s="1197"/>
    </row>
    <row r="25" spans="1:3" x14ac:dyDescent="0.3">
      <c r="A25" s="1197"/>
      <c r="B25" s="1197"/>
      <c r="C25" s="1197"/>
    </row>
    <row r="26" spans="1:3" x14ac:dyDescent="0.3">
      <c r="A26" s="1197"/>
      <c r="B26" s="1197"/>
      <c r="C26" s="1197"/>
    </row>
    <row r="27" spans="1:3" x14ac:dyDescent="0.3">
      <c r="A27" s="1197"/>
      <c r="B27" s="1197"/>
      <c r="C27" s="1197"/>
    </row>
    <row r="28" spans="1:3" x14ac:dyDescent="0.3">
      <c r="A28" s="1197"/>
      <c r="B28" s="1197"/>
      <c r="C28" s="1197"/>
    </row>
    <row r="29" spans="1:3" x14ac:dyDescent="0.3">
      <c r="A29" s="4" t="s">
        <v>289</v>
      </c>
      <c r="B29" s="1050"/>
      <c r="C29" s="1050"/>
    </row>
  </sheetData>
  <mergeCells count="1">
    <mergeCell ref="A12:C28"/>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CDA8-C5DA-4AEA-9B3D-25B6087F79C0}">
  <dimension ref="A1:Q34"/>
  <sheetViews>
    <sheetView showGridLines="0" workbookViewId="0">
      <selection activeCell="E6" sqref="E6"/>
    </sheetView>
  </sheetViews>
  <sheetFormatPr baseColWidth="10" defaultColWidth="10.453125" defaultRowHeight="13" x14ac:dyDescent="0.3"/>
  <cols>
    <col min="1" max="1" width="40.453125" style="4" customWidth="1"/>
    <col min="2" max="2" width="11.81640625" style="4" customWidth="1"/>
    <col min="3" max="3" width="12.36328125" style="4" customWidth="1"/>
    <col min="4" max="4" width="10.453125" style="4" customWidth="1"/>
    <col min="5" max="5" width="12.81640625" style="4" customWidth="1"/>
    <col min="6" max="6" width="11.453125" style="4"/>
    <col min="7" max="8" width="10.453125" style="4"/>
    <col min="9" max="9" width="24.453125" style="4" customWidth="1"/>
    <col min="10" max="16384" width="10.453125" style="4"/>
  </cols>
  <sheetData>
    <row r="1" spans="1:17" x14ac:dyDescent="0.3">
      <c r="A1" s="183" t="s">
        <v>290</v>
      </c>
    </row>
    <row r="2" spans="1:17" x14ac:dyDescent="0.3">
      <c r="A2" s="183" t="s">
        <v>642</v>
      </c>
    </row>
    <row r="3" spans="1:17" x14ac:dyDescent="0.3">
      <c r="A3" s="549" t="s">
        <v>652</v>
      </c>
      <c r="F3" s="434"/>
    </row>
    <row r="5" spans="1:17" ht="37.25" customHeight="1" x14ac:dyDescent="0.3">
      <c r="A5" s="1198"/>
      <c r="B5" s="222" t="s">
        <v>636</v>
      </c>
      <c r="C5" s="222" t="s">
        <v>637</v>
      </c>
      <c r="D5" s="222" t="s">
        <v>256</v>
      </c>
      <c r="E5" s="223" t="s">
        <v>1222</v>
      </c>
    </row>
    <row r="6" spans="1:17" x14ac:dyDescent="0.3">
      <c r="A6" s="1199"/>
      <c r="B6" s="231" t="s">
        <v>258</v>
      </c>
      <c r="C6" s="231" t="s">
        <v>259</v>
      </c>
      <c r="D6" s="201" t="s">
        <v>291</v>
      </c>
      <c r="E6" s="202" t="s">
        <v>972</v>
      </c>
    </row>
    <row r="7" spans="1:17" ht="13.25" customHeight="1" x14ac:dyDescent="0.3">
      <c r="A7" s="232" t="s">
        <v>292</v>
      </c>
      <c r="B7" s="263">
        <v>53532939.371806026</v>
      </c>
      <c r="C7" s="263">
        <v>52956292.045199364</v>
      </c>
      <c r="D7" s="263">
        <f t="shared" ref="D7:D13" si="0">C7-B7</f>
        <v>-576647.32660666108</v>
      </c>
      <c r="E7" s="1051">
        <f>(C7/B7-1)*100</f>
        <v>-1.077182260816345</v>
      </c>
      <c r="F7" s="80"/>
      <c r="G7" s="491"/>
      <c r="I7" s="30"/>
      <c r="M7" s="75"/>
      <c r="N7" s="43"/>
      <c r="O7" s="43"/>
      <c r="P7" s="43"/>
      <c r="Q7" s="43"/>
    </row>
    <row r="8" spans="1:17" ht="13.25" customHeight="1" x14ac:dyDescent="0.3">
      <c r="A8" s="233" t="s">
        <v>54</v>
      </c>
      <c r="B8" s="262">
        <v>43347179.505873144</v>
      </c>
      <c r="C8" s="262">
        <v>44208432.010209344</v>
      </c>
      <c r="D8" s="262">
        <f t="shared" si="0"/>
        <v>861252.50433620065</v>
      </c>
      <c r="E8" s="1052">
        <f t="shared" ref="E8:E13" si="1">(C8/B8-1)*100</f>
        <v>1.9868709202164103</v>
      </c>
      <c r="F8" s="80"/>
      <c r="G8" s="491"/>
      <c r="M8" s="75"/>
      <c r="N8" s="43"/>
      <c r="O8" s="43"/>
      <c r="P8" s="43"/>
      <c r="Q8" s="43"/>
    </row>
    <row r="9" spans="1:17" ht="13.25" customHeight="1" x14ac:dyDescent="0.3">
      <c r="A9" s="1053" t="s">
        <v>293</v>
      </c>
      <c r="B9" s="1054">
        <v>2080633.2072817213</v>
      </c>
      <c r="C9" s="1054">
        <v>1934776.1807639978</v>
      </c>
      <c r="D9" s="1054">
        <f t="shared" si="0"/>
        <v>-145857.02651772345</v>
      </c>
      <c r="E9" s="1055">
        <f t="shared" si="1"/>
        <v>-7.0102229459406136</v>
      </c>
      <c r="F9" s="80"/>
      <c r="G9" s="491"/>
      <c r="M9" s="75"/>
      <c r="N9" s="43"/>
      <c r="O9" s="43"/>
      <c r="P9" s="43"/>
      <c r="Q9" s="43"/>
    </row>
    <row r="10" spans="1:17" ht="13.25" customHeight="1" x14ac:dyDescent="0.3">
      <c r="A10" s="1053" t="s">
        <v>294</v>
      </c>
      <c r="B10" s="1054">
        <v>41266546.29859142</v>
      </c>
      <c r="C10" s="1054">
        <v>42273655.829445347</v>
      </c>
      <c r="D10" s="1054">
        <f t="shared" si="0"/>
        <v>1007109.5308539271</v>
      </c>
      <c r="E10" s="1055">
        <f t="shared" si="1"/>
        <v>2.4404987118786359</v>
      </c>
      <c r="F10" s="80"/>
      <c r="G10" s="491"/>
      <c r="M10" s="75"/>
      <c r="N10" s="43"/>
      <c r="O10" s="43"/>
      <c r="P10" s="43"/>
      <c r="Q10" s="43"/>
    </row>
    <row r="11" spans="1:17" ht="13.25" customHeight="1" x14ac:dyDescent="0.3">
      <c r="A11" s="233" t="s">
        <v>12</v>
      </c>
      <c r="B11" s="262">
        <v>2041285.0835677029</v>
      </c>
      <c r="C11" s="262">
        <v>547693.35410162481</v>
      </c>
      <c r="D11" s="262">
        <f t="shared" si="0"/>
        <v>-1493591.7294660781</v>
      </c>
      <c r="E11" s="1052">
        <f t="shared" si="1"/>
        <v>-73.16918844356708</v>
      </c>
      <c r="F11" s="80"/>
      <c r="G11" s="491"/>
      <c r="J11" s="46"/>
      <c r="M11" s="75"/>
      <c r="N11" s="43"/>
      <c r="O11" s="43"/>
      <c r="P11" s="43"/>
      <c r="Q11" s="43"/>
    </row>
    <row r="12" spans="1:17" ht="13.25" customHeight="1" x14ac:dyDescent="0.3">
      <c r="A12" s="233" t="s">
        <v>295</v>
      </c>
      <c r="B12" s="262">
        <v>2578500.67355518</v>
      </c>
      <c r="C12" s="262">
        <v>2679468.4088083883</v>
      </c>
      <c r="D12" s="262">
        <f t="shared" si="0"/>
        <v>100967.73525320832</v>
      </c>
      <c r="E12" s="1052">
        <f t="shared" si="1"/>
        <v>3.9157536892940215</v>
      </c>
      <c r="F12" s="80"/>
      <c r="G12" s="491"/>
      <c r="J12" s="46"/>
      <c r="M12" s="75"/>
      <c r="N12" s="43"/>
      <c r="O12" s="43"/>
      <c r="P12" s="43"/>
      <c r="Q12" s="43"/>
    </row>
    <row r="13" spans="1:17" ht="13.25" customHeight="1" x14ac:dyDescent="0.3">
      <c r="A13" s="234" t="s">
        <v>296</v>
      </c>
      <c r="B13" s="410">
        <v>5565974.1088100001</v>
      </c>
      <c r="C13" s="410">
        <v>5520698.2720800005</v>
      </c>
      <c r="D13" s="262">
        <f t="shared" si="0"/>
        <v>-45275.836729999632</v>
      </c>
      <c r="E13" s="1052">
        <f t="shared" si="1"/>
        <v>-0.81343958568430574</v>
      </c>
      <c r="F13" s="80"/>
      <c r="G13" s="491"/>
      <c r="J13" s="46"/>
      <c r="M13" s="75"/>
      <c r="N13" s="43"/>
      <c r="O13" s="43"/>
      <c r="P13" s="43"/>
      <c r="Q13" s="55"/>
    </row>
    <row r="14" spans="1:17" ht="13.25" customHeight="1" x14ac:dyDescent="0.3">
      <c r="A14" s="1200" t="s">
        <v>728</v>
      </c>
      <c r="B14" s="1201"/>
      <c r="C14" s="1201"/>
      <c r="D14" s="1201"/>
      <c r="E14" s="1201"/>
      <c r="J14" s="46"/>
    </row>
    <row r="15" spans="1:17" ht="40.25" customHeight="1" x14ac:dyDescent="0.3">
      <c r="A15" s="1202"/>
      <c r="B15" s="1202"/>
      <c r="C15" s="1202"/>
      <c r="D15" s="1202"/>
      <c r="E15" s="1202"/>
      <c r="J15" s="46"/>
    </row>
    <row r="16" spans="1:17" x14ac:dyDescent="0.3">
      <c r="A16" s="200" t="s">
        <v>21</v>
      </c>
      <c r="D16" s="43"/>
      <c r="J16" s="46"/>
    </row>
    <row r="17" spans="2:13" x14ac:dyDescent="0.3">
      <c r="J17" s="46"/>
    </row>
    <row r="18" spans="2:13" x14ac:dyDescent="0.3">
      <c r="B18" s="43"/>
      <c r="C18" s="43"/>
    </row>
    <row r="20" spans="2:13" x14ac:dyDescent="0.3">
      <c r="B20" s="46"/>
      <c r="C20" s="46"/>
    </row>
    <row r="21" spans="2:13" x14ac:dyDescent="0.3">
      <c r="B21" s="46"/>
      <c r="C21" s="46"/>
      <c r="J21" s="46"/>
      <c r="K21" s="46"/>
      <c r="L21" s="46"/>
      <c r="M21" s="46"/>
    </row>
    <row r="22" spans="2:13" x14ac:dyDescent="0.3">
      <c r="B22" s="46"/>
      <c r="C22" s="46"/>
      <c r="D22" s="46"/>
      <c r="E22" s="46"/>
    </row>
    <row r="23" spans="2:13" x14ac:dyDescent="0.3">
      <c r="B23" s="43"/>
      <c r="C23" s="46"/>
      <c r="D23" s="46"/>
      <c r="E23" s="46"/>
    </row>
    <row r="24" spans="2:13" x14ac:dyDescent="0.3">
      <c r="C24" s="46"/>
      <c r="D24" s="46"/>
      <c r="E24" s="46"/>
    </row>
    <row r="25" spans="2:13" x14ac:dyDescent="0.3">
      <c r="C25" s="46"/>
      <c r="D25" s="46"/>
      <c r="E25" s="46"/>
    </row>
    <row r="26" spans="2:13" x14ac:dyDescent="0.3">
      <c r="C26" s="46"/>
      <c r="D26" s="46"/>
      <c r="E26" s="46"/>
    </row>
    <row r="27" spans="2:13" x14ac:dyDescent="0.3">
      <c r="C27" s="46"/>
      <c r="D27" s="46"/>
      <c r="E27" s="46"/>
    </row>
    <row r="28" spans="2:13" x14ac:dyDescent="0.3">
      <c r="C28" s="46"/>
      <c r="E28" s="46"/>
    </row>
    <row r="29" spans="2:13" x14ac:dyDescent="0.3">
      <c r="C29" s="46"/>
      <c r="E29" s="46"/>
    </row>
    <row r="30" spans="2:13" x14ac:dyDescent="0.3">
      <c r="C30" s="46"/>
      <c r="E30" s="46"/>
    </row>
    <row r="31" spans="2:13" x14ac:dyDescent="0.3">
      <c r="C31" s="46"/>
      <c r="E31" s="46"/>
    </row>
    <row r="32" spans="2:13" x14ac:dyDescent="0.3">
      <c r="C32" s="46"/>
      <c r="E32" s="46"/>
    </row>
    <row r="33" spans="3:5" x14ac:dyDescent="0.3">
      <c r="C33" s="46"/>
      <c r="E33" s="46"/>
    </row>
    <row r="34" spans="3:5" x14ac:dyDescent="0.3">
      <c r="C34" s="46"/>
    </row>
  </sheetData>
  <mergeCells count="2">
    <mergeCell ref="A5:A6"/>
    <mergeCell ref="A14:E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413B-6B9B-4AB9-832B-BCF16F1F79E1}">
  <sheetPr>
    <pageSetUpPr autoPageBreaks="0"/>
  </sheetPr>
  <dimension ref="A1:H42"/>
  <sheetViews>
    <sheetView showGridLines="0" zoomScaleNormal="100" workbookViewId="0">
      <selection activeCell="I16" sqref="I16"/>
    </sheetView>
  </sheetViews>
  <sheetFormatPr baseColWidth="10" defaultColWidth="10.453125" defaultRowHeight="13" x14ac:dyDescent="0.3"/>
  <cols>
    <col min="1" max="1" width="34.453125" style="4" customWidth="1"/>
    <col min="2" max="2" width="11.453125" style="4" customWidth="1"/>
    <col min="3" max="3" width="12.453125" style="4" customWidth="1"/>
    <col min="4" max="4" width="11.453125" style="4" customWidth="1"/>
    <col min="5" max="5" width="12.453125" style="4" customWidth="1"/>
    <col min="6" max="16384" width="10.453125" style="4"/>
  </cols>
  <sheetData>
    <row r="1" spans="1:8" x14ac:dyDescent="0.3">
      <c r="A1" s="166" t="s">
        <v>22</v>
      </c>
    </row>
    <row r="2" spans="1:8" x14ac:dyDescent="0.3">
      <c r="A2" s="166" t="s">
        <v>597</v>
      </c>
    </row>
    <row r="3" spans="1:8" x14ac:dyDescent="0.3">
      <c r="A3" s="4" t="s">
        <v>747</v>
      </c>
    </row>
    <row r="5" spans="1:8" ht="26" x14ac:dyDescent="0.3">
      <c r="A5" s="172"/>
      <c r="B5" s="173" t="s">
        <v>23</v>
      </c>
      <c r="C5" s="173" t="s">
        <v>595</v>
      </c>
      <c r="D5" s="173" t="s">
        <v>598</v>
      </c>
      <c r="E5" s="174" t="s">
        <v>599</v>
      </c>
    </row>
    <row r="6" spans="1:8" x14ac:dyDescent="0.3">
      <c r="A6" s="1" t="s">
        <v>24</v>
      </c>
      <c r="B6" s="264">
        <v>13087170.672123373</v>
      </c>
      <c r="C6" s="380">
        <v>15342717.433000002</v>
      </c>
      <c r="D6" s="264">
        <v>18841748.796999998</v>
      </c>
      <c r="E6" s="383">
        <v>43.971139897596771</v>
      </c>
      <c r="G6" s="80"/>
      <c r="H6" s="526"/>
    </row>
    <row r="7" spans="1:8" x14ac:dyDescent="0.3">
      <c r="A7" s="271" t="s">
        <v>25</v>
      </c>
      <c r="B7" s="265">
        <v>-2037065.7850272371</v>
      </c>
      <c r="C7" s="381">
        <v>-1321106.0779999997</v>
      </c>
      <c r="D7" s="265">
        <v>-401013.86300000362</v>
      </c>
      <c r="E7" s="384">
        <v>-80.314142726880974</v>
      </c>
      <c r="G7" s="80"/>
      <c r="H7" s="526"/>
    </row>
    <row r="8" spans="1:8" x14ac:dyDescent="0.3">
      <c r="A8" s="271" t="s">
        <v>26</v>
      </c>
      <c r="B8" s="265">
        <v>6373175.5814015372</v>
      </c>
      <c r="C8" s="381">
        <v>5350313.0060000001</v>
      </c>
      <c r="D8" s="265">
        <v>7839783.0810000002</v>
      </c>
      <c r="E8" s="384">
        <v>23.012193542546939</v>
      </c>
      <c r="G8" s="80"/>
      <c r="H8" s="526"/>
    </row>
    <row r="9" spans="1:8" x14ac:dyDescent="0.3">
      <c r="A9" s="271" t="s">
        <v>27</v>
      </c>
      <c r="B9" s="265">
        <v>8751060.8757490739</v>
      </c>
      <c r="C9" s="381">
        <v>11313510.505000001</v>
      </c>
      <c r="D9" s="265">
        <v>11402979.579</v>
      </c>
      <c r="E9" s="384">
        <v>30.30396818058847</v>
      </c>
      <c r="G9" s="80"/>
      <c r="H9" s="526"/>
    </row>
    <row r="10" spans="1:8" x14ac:dyDescent="0.3">
      <c r="A10" s="1" t="s">
        <v>28</v>
      </c>
      <c r="B10" s="264">
        <v>16685663.233347442</v>
      </c>
      <c r="C10" s="380">
        <v>18421444.671000004</v>
      </c>
      <c r="D10" s="264">
        <v>22785934.748000003</v>
      </c>
      <c r="E10" s="383">
        <v>36.559958266811662</v>
      </c>
      <c r="G10" s="80"/>
      <c r="H10" s="526"/>
    </row>
    <row r="11" spans="1:8" x14ac:dyDescent="0.3">
      <c r="A11" s="1" t="s">
        <v>29</v>
      </c>
      <c r="B11" s="264">
        <v>2984103.4032806293</v>
      </c>
      <c r="C11" s="380">
        <v>2836575.5260000001</v>
      </c>
      <c r="D11" s="264">
        <v>2718807.2749999999</v>
      </c>
      <c r="E11" s="383">
        <v>-8.8903128487092999</v>
      </c>
      <c r="G11" s="80"/>
      <c r="H11" s="526"/>
    </row>
    <row r="12" spans="1:8" x14ac:dyDescent="0.3">
      <c r="A12" s="271" t="s">
        <v>30</v>
      </c>
      <c r="B12" s="265">
        <v>1068177.7443972668</v>
      </c>
      <c r="C12" s="381">
        <v>1015637.454</v>
      </c>
      <c r="D12" s="265">
        <v>1201968.4610000001</v>
      </c>
      <c r="E12" s="384">
        <v>12.525136130619032</v>
      </c>
      <c r="G12" s="80"/>
      <c r="H12" s="526"/>
    </row>
    <row r="13" spans="1:8" x14ac:dyDescent="0.3">
      <c r="A13" s="271" t="s">
        <v>31</v>
      </c>
      <c r="B13" s="265">
        <v>1881323.2310697541</v>
      </c>
      <c r="C13" s="381">
        <v>1801256.696</v>
      </c>
      <c r="D13" s="265">
        <v>1507871.5939999998</v>
      </c>
      <c r="E13" s="384">
        <v>-19.850477095177482</v>
      </c>
      <c r="G13" s="80"/>
      <c r="H13" s="526"/>
    </row>
    <row r="14" spans="1:8" x14ac:dyDescent="0.3">
      <c r="A14" s="271" t="s">
        <v>32</v>
      </c>
      <c r="B14" s="265">
        <v>34602.427813609182</v>
      </c>
      <c r="C14" s="381">
        <v>19681.376</v>
      </c>
      <c r="D14" s="265">
        <v>8967.2200000000012</v>
      </c>
      <c r="E14" s="384">
        <v>-74.08499759524625</v>
      </c>
      <c r="G14" s="80"/>
      <c r="H14" s="526"/>
    </row>
    <row r="15" spans="1:8" x14ac:dyDescent="0.3">
      <c r="A15" s="1" t="s">
        <v>33</v>
      </c>
      <c r="B15" s="264">
        <v>370204.23415886873</v>
      </c>
      <c r="C15" s="380">
        <v>808970.79</v>
      </c>
      <c r="D15" s="264">
        <v>590815.78099999996</v>
      </c>
      <c r="E15" s="383">
        <v>59.591848629818315</v>
      </c>
      <c r="G15" s="80"/>
      <c r="H15" s="526"/>
    </row>
    <row r="16" spans="1:8" x14ac:dyDescent="0.3">
      <c r="A16" s="1" t="s">
        <v>34</v>
      </c>
      <c r="B16" s="264">
        <v>307521.87204934988</v>
      </c>
      <c r="C16" s="380">
        <v>413414.94700000004</v>
      </c>
      <c r="D16" s="264">
        <v>468127.55</v>
      </c>
      <c r="E16" s="383">
        <v>52.225774017425579</v>
      </c>
      <c r="G16" s="80"/>
      <c r="H16" s="526"/>
    </row>
    <row r="17" spans="1:8" x14ac:dyDescent="0.3">
      <c r="A17" s="1" t="s">
        <v>35</v>
      </c>
      <c r="B17" s="264">
        <v>330123.6724953971</v>
      </c>
      <c r="C17" s="380">
        <v>571424.02200000011</v>
      </c>
      <c r="D17" s="264">
        <v>-121669.3139999999</v>
      </c>
      <c r="E17" s="383">
        <v>-136.85567686809748</v>
      </c>
      <c r="G17" s="80"/>
      <c r="H17" s="526"/>
    </row>
    <row r="18" spans="1:8" x14ac:dyDescent="0.3">
      <c r="A18" s="2" t="s">
        <v>36</v>
      </c>
      <c r="B18" s="266">
        <v>33764787.087455064</v>
      </c>
      <c r="C18" s="382">
        <v>38394547.388999999</v>
      </c>
      <c r="D18" s="266">
        <v>45283764.837000005</v>
      </c>
      <c r="E18" s="385">
        <v>34.115357279491604</v>
      </c>
      <c r="G18" s="80"/>
      <c r="H18" s="526"/>
    </row>
    <row r="19" spans="1:8" x14ac:dyDescent="0.3">
      <c r="A19" s="5" t="s">
        <v>21</v>
      </c>
    </row>
    <row r="22" spans="1:8" x14ac:dyDescent="0.3">
      <c r="B22" s="43"/>
      <c r="C22" s="43"/>
      <c r="D22" s="43"/>
      <c r="E22" s="43"/>
    </row>
    <row r="23" spans="1:8" x14ac:dyDescent="0.3">
      <c r="B23" s="43"/>
      <c r="C23" s="43"/>
      <c r="D23" s="43"/>
      <c r="E23" s="43"/>
    </row>
    <row r="24" spans="1:8" x14ac:dyDescent="0.3">
      <c r="B24" s="43"/>
      <c r="C24" s="43"/>
      <c r="D24" s="43"/>
      <c r="E24" s="43"/>
    </row>
    <row r="25" spans="1:8" x14ac:dyDescent="0.3">
      <c r="B25" s="43"/>
      <c r="C25" s="43"/>
      <c r="D25" s="43"/>
      <c r="E25" s="43"/>
    </row>
    <row r="26" spans="1:8" x14ac:dyDescent="0.3">
      <c r="B26" s="43"/>
      <c r="C26" s="43"/>
      <c r="D26" s="43"/>
      <c r="E26" s="43"/>
    </row>
    <row r="27" spans="1:8" x14ac:dyDescent="0.3">
      <c r="B27" s="43"/>
      <c r="C27" s="43"/>
      <c r="D27" s="43"/>
      <c r="E27" s="43"/>
    </row>
    <row r="28" spans="1:8" x14ac:dyDescent="0.3">
      <c r="B28" s="43"/>
      <c r="C28" s="43"/>
      <c r="D28" s="43"/>
      <c r="E28" s="43"/>
    </row>
    <row r="29" spans="1:8" x14ac:dyDescent="0.3">
      <c r="B29" s="43"/>
      <c r="C29" s="43"/>
      <c r="D29" s="43"/>
      <c r="E29" s="43"/>
    </row>
    <row r="30" spans="1:8" x14ac:dyDescent="0.3">
      <c r="B30" s="43"/>
      <c r="C30" s="43"/>
      <c r="D30" s="43"/>
      <c r="E30" s="43"/>
    </row>
    <row r="31" spans="1:8" x14ac:dyDescent="0.3">
      <c r="B31" s="43"/>
      <c r="C31" s="43"/>
      <c r="D31" s="43"/>
      <c r="E31" s="43"/>
    </row>
    <row r="32" spans="1:8" x14ac:dyDescent="0.3">
      <c r="B32" s="43"/>
      <c r="C32" s="43"/>
      <c r="D32" s="43"/>
      <c r="E32" s="43"/>
    </row>
    <row r="33" spans="2:5" x14ac:dyDescent="0.3">
      <c r="B33" s="43"/>
      <c r="C33" s="43"/>
      <c r="D33" s="43"/>
      <c r="E33" s="43"/>
    </row>
    <row r="34" spans="2:5" x14ac:dyDescent="0.3">
      <c r="B34" s="43"/>
      <c r="C34" s="43"/>
      <c r="D34" s="43"/>
      <c r="E34" s="43"/>
    </row>
    <row r="35" spans="2:5" x14ac:dyDescent="0.3">
      <c r="B35" s="43"/>
      <c r="C35" s="43"/>
      <c r="D35" s="43"/>
      <c r="E35" s="43"/>
    </row>
    <row r="36" spans="2:5" x14ac:dyDescent="0.3">
      <c r="B36" s="43"/>
      <c r="C36" s="43"/>
      <c r="D36" s="43"/>
      <c r="E36" s="43"/>
    </row>
    <row r="37" spans="2:5" x14ac:dyDescent="0.3">
      <c r="B37" s="43"/>
      <c r="C37" s="43"/>
      <c r="D37" s="43"/>
      <c r="E37" s="43"/>
    </row>
    <row r="38" spans="2:5" x14ac:dyDescent="0.3">
      <c r="B38" s="43"/>
      <c r="C38" s="43"/>
      <c r="D38" s="43"/>
      <c r="E38" s="43"/>
    </row>
    <row r="39" spans="2:5" x14ac:dyDescent="0.3">
      <c r="B39" s="43"/>
      <c r="C39" s="43"/>
      <c r="D39" s="43"/>
      <c r="E39" s="43"/>
    </row>
    <row r="40" spans="2:5" x14ac:dyDescent="0.3">
      <c r="B40" s="43"/>
      <c r="C40" s="43"/>
      <c r="D40" s="43"/>
      <c r="E40" s="43"/>
    </row>
    <row r="41" spans="2:5" x14ac:dyDescent="0.3">
      <c r="B41" s="43"/>
      <c r="C41" s="43"/>
      <c r="D41" s="43"/>
      <c r="E41" s="43"/>
    </row>
    <row r="42" spans="2:5" x14ac:dyDescent="0.3">
      <c r="B42" s="43"/>
      <c r="C42" s="43"/>
      <c r="D42" s="43"/>
      <c r="E42" s="43"/>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719A-2019-443F-B3D7-F7364CF4A843}">
  <dimension ref="A1:J20"/>
  <sheetViews>
    <sheetView zoomScaleNormal="100" workbookViewId="0">
      <selection activeCell="C21" sqref="C21"/>
    </sheetView>
  </sheetViews>
  <sheetFormatPr baseColWidth="10" defaultColWidth="10.81640625" defaultRowHeight="13" x14ac:dyDescent="0.3"/>
  <cols>
    <col min="1" max="1" width="36.453125" style="7" customWidth="1"/>
    <col min="2" max="2" width="13.81640625" style="7" customWidth="1"/>
    <col min="3" max="3" width="13.1796875" style="7" bestFit="1" customWidth="1"/>
    <col min="4" max="4" width="15.81640625" style="7" customWidth="1"/>
    <col min="5" max="5" width="13.81640625" style="7" customWidth="1"/>
    <col min="6" max="6" width="10.81640625" style="7"/>
    <col min="7" max="7" width="16" style="7" customWidth="1"/>
    <col min="8" max="16384" width="10.81640625" style="7"/>
  </cols>
  <sheetData>
    <row r="1" spans="1:10" x14ac:dyDescent="0.3">
      <c r="A1" s="44" t="s">
        <v>297</v>
      </c>
      <c r="C1" s="44"/>
      <c r="D1" s="44"/>
      <c r="E1" s="44"/>
    </row>
    <row r="2" spans="1:10" x14ac:dyDescent="0.3">
      <c r="A2" s="690" t="s">
        <v>643</v>
      </c>
      <c r="B2" s="840"/>
      <c r="C2" s="690"/>
      <c r="D2" s="690"/>
      <c r="E2" s="690"/>
    </row>
    <row r="3" spans="1:10" x14ac:dyDescent="0.3">
      <c r="A3" s="689" t="s">
        <v>652</v>
      </c>
      <c r="B3" s="840"/>
      <c r="C3" s="689"/>
      <c r="D3" s="689"/>
      <c r="E3" s="689"/>
    </row>
    <row r="5" spans="1:10" ht="39" x14ac:dyDescent="0.3">
      <c r="A5" s="163" t="s">
        <v>298</v>
      </c>
      <c r="B5" s="721" t="s">
        <v>639</v>
      </c>
      <c r="C5" s="722" t="s">
        <v>973</v>
      </c>
      <c r="D5" s="721" t="s">
        <v>974</v>
      </c>
      <c r="E5" s="827"/>
      <c r="F5" s="791"/>
      <c r="G5" s="791"/>
      <c r="I5" s="828"/>
      <c r="J5" s="828"/>
    </row>
    <row r="6" spans="1:10" ht="14.5" x14ac:dyDescent="0.3">
      <c r="A6" s="1000" t="s">
        <v>1140</v>
      </c>
      <c r="B6" s="1001">
        <v>61002334.39850235</v>
      </c>
      <c r="C6" s="792">
        <v>-26.203679261640133</v>
      </c>
      <c r="D6" s="487">
        <v>0.50138318791534964</v>
      </c>
      <c r="E6" s="790"/>
      <c r="F6" s="95"/>
      <c r="G6" s="95"/>
      <c r="I6" s="95"/>
      <c r="J6" s="796"/>
    </row>
    <row r="7" spans="1:10" ht="14.5" x14ac:dyDescent="0.3">
      <c r="A7" s="837" t="s">
        <v>1141</v>
      </c>
      <c r="B7" s="1002">
        <v>208663</v>
      </c>
      <c r="C7" s="838"/>
      <c r="D7" s="839"/>
      <c r="E7" s="467"/>
    </row>
    <row r="8" spans="1:10" ht="14.75" customHeight="1" x14ac:dyDescent="0.3">
      <c r="A8" s="837" t="s">
        <v>1142</v>
      </c>
      <c r="B8" s="1002">
        <v>539851</v>
      </c>
      <c r="C8" s="838"/>
      <c r="D8" s="839"/>
      <c r="E8" s="467"/>
    </row>
    <row r="9" spans="1:10" ht="14.75" customHeight="1" x14ac:dyDescent="0.3">
      <c r="A9" s="880" t="s">
        <v>1223</v>
      </c>
      <c r="B9" s="1002">
        <v>72351.465999990702</v>
      </c>
      <c r="C9" s="838"/>
      <c r="D9" s="839"/>
      <c r="E9" s="467"/>
    </row>
    <row r="10" spans="1:10" x14ac:dyDescent="0.3">
      <c r="A10" s="1003" t="s">
        <v>1224</v>
      </c>
      <c r="B10" s="1004">
        <v>61823199.864502341</v>
      </c>
      <c r="C10" s="537">
        <v>-25.210654128925448</v>
      </c>
      <c r="D10" s="538">
        <v>1.8537595446177946</v>
      </c>
      <c r="E10" s="790"/>
      <c r="F10" s="95"/>
      <c r="G10" s="95"/>
      <c r="H10" s="293"/>
      <c r="I10" s="95"/>
      <c r="J10" s="796"/>
    </row>
    <row r="11" spans="1:10" s="45" customFormat="1" x14ac:dyDescent="0.35">
      <c r="A11" s="1203" t="s">
        <v>957</v>
      </c>
      <c r="B11" s="1203"/>
      <c r="C11" s="1203"/>
      <c r="D11" s="1203"/>
      <c r="E11" s="830"/>
      <c r="F11" s="831"/>
      <c r="H11" s="832"/>
      <c r="I11" s="833"/>
      <c r="J11" s="831"/>
    </row>
    <row r="12" spans="1:10" s="45" customFormat="1" x14ac:dyDescent="0.35">
      <c r="A12" s="1204" t="s">
        <v>975</v>
      </c>
      <c r="B12" s="1204"/>
      <c r="C12" s="1204"/>
      <c r="D12" s="1204"/>
      <c r="E12" s="834"/>
      <c r="H12" s="832"/>
      <c r="I12" s="835"/>
    </row>
    <row r="13" spans="1:10" s="45" customFormat="1" x14ac:dyDescent="0.35">
      <c r="A13" s="1204" t="s">
        <v>1112</v>
      </c>
      <c r="B13" s="1204"/>
      <c r="C13" s="1204"/>
      <c r="D13" s="1204"/>
      <c r="E13" s="834"/>
      <c r="F13" s="836"/>
      <c r="H13" s="832"/>
      <c r="I13" s="835"/>
    </row>
    <row r="14" spans="1:10" s="45" customFormat="1" x14ac:dyDescent="0.35">
      <c r="A14" s="1205" t="s">
        <v>1113</v>
      </c>
      <c r="B14" s="1205"/>
      <c r="C14" s="1205"/>
      <c r="D14" s="1205"/>
      <c r="E14" s="829"/>
    </row>
    <row r="15" spans="1:10" s="45" customFormat="1" x14ac:dyDescent="0.35">
      <c r="A15" s="45" t="s">
        <v>21</v>
      </c>
      <c r="B15" s="836"/>
      <c r="D15" s="836"/>
      <c r="E15" s="836"/>
    </row>
    <row r="16" spans="1:10" x14ac:dyDescent="0.3">
      <c r="D16" s="95"/>
      <c r="E16" s="95"/>
    </row>
    <row r="17" spans="1:5" x14ac:dyDescent="0.3">
      <c r="A17" s="489"/>
      <c r="B17" s="488"/>
      <c r="D17" s="95"/>
      <c r="E17" s="95"/>
    </row>
    <row r="18" spans="1:5" x14ac:dyDescent="0.3">
      <c r="B18" s="95">
        <f>+B10-B6</f>
        <v>820865.4659999907</v>
      </c>
    </row>
    <row r="20" spans="1:5" ht="13.25" customHeight="1" x14ac:dyDescent="0.3">
      <c r="B20" s="95"/>
    </row>
  </sheetData>
  <mergeCells count="4">
    <mergeCell ref="A11:D11"/>
    <mergeCell ref="A12:D12"/>
    <mergeCell ref="A13:D13"/>
    <mergeCell ref="A14:D1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BDA9-711A-4AAC-B7E6-E0DD7C855F36}">
  <dimension ref="A1:L16"/>
  <sheetViews>
    <sheetView showGridLines="0" topLeftCell="B1" workbookViewId="0">
      <selection activeCell="E15" sqref="E15"/>
    </sheetView>
  </sheetViews>
  <sheetFormatPr baseColWidth="10" defaultColWidth="10.81640625" defaultRowHeight="13" x14ac:dyDescent="0.3"/>
  <cols>
    <col min="1" max="1" width="6.1796875" style="4" customWidth="1"/>
    <col min="2" max="2" width="37" style="4" customWidth="1"/>
    <col min="3" max="3" width="11.81640625" style="4" customWidth="1"/>
    <col min="4" max="8" width="10.81640625" style="4"/>
    <col min="9" max="9" width="11.453125" style="4" bestFit="1" customWidth="1"/>
    <col min="10" max="16384" width="10.81640625" style="4"/>
  </cols>
  <sheetData>
    <row r="1" spans="1:12" x14ac:dyDescent="0.3">
      <c r="A1" s="183" t="s">
        <v>299</v>
      </c>
    </row>
    <row r="2" spans="1:12" x14ac:dyDescent="0.3">
      <c r="A2" s="183" t="s">
        <v>644</v>
      </c>
    </row>
    <row r="3" spans="1:12" ht="14.5" x14ac:dyDescent="0.3">
      <c r="A3" s="559" t="s">
        <v>645</v>
      </c>
    </row>
    <row r="5" spans="1:12" ht="13" customHeight="1" x14ac:dyDescent="0.3">
      <c r="A5" s="1206" t="s">
        <v>282</v>
      </c>
      <c r="B5" s="1207"/>
      <c r="C5" s="1206" t="s">
        <v>1225</v>
      </c>
      <c r="D5" s="1207"/>
      <c r="E5" s="1206" t="s">
        <v>636</v>
      </c>
      <c r="F5" s="1207"/>
      <c r="G5" s="1206" t="s">
        <v>637</v>
      </c>
      <c r="H5" s="1207"/>
    </row>
    <row r="6" spans="1:12" ht="14" customHeight="1" x14ac:dyDescent="0.3">
      <c r="A6" s="1208"/>
      <c r="B6" s="1209"/>
      <c r="C6" s="1024" t="s">
        <v>300</v>
      </c>
      <c r="D6" s="1025" t="s">
        <v>166</v>
      </c>
      <c r="E6" s="561" t="s">
        <v>300</v>
      </c>
      <c r="F6" s="118" t="s">
        <v>166</v>
      </c>
      <c r="G6" s="561" t="s">
        <v>300</v>
      </c>
      <c r="H6" s="118" t="s">
        <v>166</v>
      </c>
    </row>
    <row r="7" spans="1:12" ht="14" customHeight="1" x14ac:dyDescent="0.3">
      <c r="A7" s="478" t="s">
        <v>258</v>
      </c>
      <c r="B7" s="471" t="s">
        <v>301</v>
      </c>
      <c r="C7" s="90">
        <v>53641577.053039998</v>
      </c>
      <c r="D7" s="91">
        <v>21.057857348610415</v>
      </c>
      <c r="E7" s="90">
        <v>58326420.147349998</v>
      </c>
      <c r="F7" s="91">
        <v>22.103417725502208</v>
      </c>
      <c r="G7" s="90">
        <v>57442255.701810002</v>
      </c>
      <c r="H7" s="91">
        <v>21.701557811889156</v>
      </c>
      <c r="K7" s="30"/>
      <c r="L7" s="920"/>
    </row>
    <row r="8" spans="1:12" ht="14" customHeight="1" x14ac:dyDescent="0.3">
      <c r="A8" s="478" t="s">
        <v>259</v>
      </c>
      <c r="B8" s="471" t="s">
        <v>302</v>
      </c>
      <c r="C8" s="90">
        <v>50676866.671671376</v>
      </c>
      <c r="D8" s="91">
        <v>19.894012962956456</v>
      </c>
      <c r="E8" s="90">
        <v>53532939.370816022</v>
      </c>
      <c r="F8" s="91">
        <v>20.286877164719836</v>
      </c>
      <c r="G8" s="90">
        <v>52956292.04517936</v>
      </c>
      <c r="H8" s="91">
        <v>20.006770613040768</v>
      </c>
      <c r="K8" s="30"/>
      <c r="L8" s="920"/>
    </row>
    <row r="9" spans="1:12" ht="14" customHeight="1" x14ac:dyDescent="0.3">
      <c r="A9" s="478" t="s">
        <v>303</v>
      </c>
      <c r="B9" s="471" t="s">
        <v>304</v>
      </c>
      <c r="C9" s="90">
        <v>60698005.116499186</v>
      </c>
      <c r="D9" s="91">
        <v>23.827970826149077</v>
      </c>
      <c r="E9" s="90">
        <v>61002334.407499999</v>
      </c>
      <c r="F9" s="91">
        <v>23.117483916094756</v>
      </c>
      <c r="G9" s="90">
        <v>61823199.964500003</v>
      </c>
      <c r="H9" s="91">
        <v>23.356668914784713</v>
      </c>
      <c r="I9" s="75"/>
      <c r="K9" s="30"/>
      <c r="L9" s="30"/>
    </row>
    <row r="10" spans="1:12" ht="14" customHeight="1" x14ac:dyDescent="0.3">
      <c r="A10" s="479" t="s">
        <v>305</v>
      </c>
      <c r="B10" s="480" t="s">
        <v>306</v>
      </c>
      <c r="C10" s="481">
        <v>-7056428.0634591877</v>
      </c>
      <c r="D10" s="482">
        <v>-2.7701134775386635</v>
      </c>
      <c r="E10" s="481">
        <v>-2675914.2601500005</v>
      </c>
      <c r="F10" s="482">
        <v>-1.0140661905925477</v>
      </c>
      <c r="G10" s="481">
        <v>-4380944.2626900002</v>
      </c>
      <c r="H10" s="482">
        <v>-1.6551111028955536</v>
      </c>
      <c r="I10" s="575"/>
      <c r="K10" s="30"/>
      <c r="L10" s="30"/>
    </row>
    <row r="11" spans="1:12" x14ac:dyDescent="0.3">
      <c r="A11" s="483" t="s">
        <v>307</v>
      </c>
      <c r="B11" s="484" t="s">
        <v>308</v>
      </c>
      <c r="C11" s="485">
        <v>-10021138.44482781</v>
      </c>
      <c r="D11" s="486">
        <v>-3.9339578631926226</v>
      </c>
      <c r="E11" s="485">
        <v>-7469395.0366839767</v>
      </c>
      <c r="F11" s="486">
        <v>-2.830606751374916</v>
      </c>
      <c r="G11" s="485">
        <v>-8866907.9193206429</v>
      </c>
      <c r="H11" s="486">
        <v>-3.3498983017439441</v>
      </c>
      <c r="I11" s="575"/>
      <c r="J11" s="575"/>
      <c r="K11" s="30"/>
      <c r="L11" s="30"/>
    </row>
    <row r="12" spans="1:12" x14ac:dyDescent="0.3">
      <c r="A12" s="570" t="s">
        <v>309</v>
      </c>
      <c r="B12" s="571"/>
      <c r="C12" s="572"/>
      <c r="D12" s="573"/>
      <c r="E12" s="572"/>
      <c r="F12" s="573"/>
      <c r="I12" s="30"/>
    </row>
    <row r="13" spans="1:12" x14ac:dyDescent="0.3">
      <c r="A13" s="4" t="s">
        <v>21</v>
      </c>
    </row>
    <row r="16" spans="1:12" x14ac:dyDescent="0.3">
      <c r="B16" s="489"/>
      <c r="C16" s="7"/>
    </row>
  </sheetData>
  <mergeCells count="4">
    <mergeCell ref="A5:B6"/>
    <mergeCell ref="E5:F5"/>
    <mergeCell ref="G5:H5"/>
    <mergeCell ref="C5:D5"/>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0AD7B-6989-496F-9C63-CBBB80B312E6}">
  <dimension ref="A1:C11"/>
  <sheetViews>
    <sheetView showGridLines="0" workbookViewId="0">
      <selection activeCell="E14" sqref="E14"/>
    </sheetView>
  </sheetViews>
  <sheetFormatPr baseColWidth="10" defaultColWidth="10.453125" defaultRowHeight="13" x14ac:dyDescent="0.3"/>
  <cols>
    <col min="1" max="1" width="35.453125" style="4" customWidth="1"/>
    <col min="2" max="3" width="20" style="4" customWidth="1"/>
    <col min="4" max="16384" width="10.453125" style="4"/>
  </cols>
  <sheetData>
    <row r="1" spans="1:3" x14ac:dyDescent="0.3">
      <c r="A1" s="6" t="s">
        <v>125</v>
      </c>
      <c r="B1" s="7"/>
      <c r="C1" s="7"/>
    </row>
    <row r="2" spans="1:3" x14ac:dyDescent="0.3">
      <c r="A2" s="6" t="s">
        <v>646</v>
      </c>
      <c r="B2" s="7"/>
      <c r="C2" s="7"/>
    </row>
    <row r="3" spans="1:3" x14ac:dyDescent="0.3">
      <c r="A3" s="7" t="s">
        <v>638</v>
      </c>
      <c r="B3" s="7"/>
      <c r="C3" s="7"/>
    </row>
    <row r="4" spans="1:3" x14ac:dyDescent="0.3">
      <c r="A4" s="7"/>
      <c r="B4" s="7"/>
      <c r="C4" s="7"/>
    </row>
    <row r="5" spans="1:3" x14ac:dyDescent="0.3">
      <c r="A5" s="8"/>
      <c r="B5" s="9" t="s">
        <v>636</v>
      </c>
      <c r="C5" s="9" t="s">
        <v>637</v>
      </c>
    </row>
    <row r="6" spans="1:3" x14ac:dyDescent="0.3">
      <c r="A6" s="10" t="s">
        <v>310</v>
      </c>
      <c r="B6" s="540">
        <v>92971814.643101275</v>
      </c>
      <c r="C6" s="540">
        <v>95033070.586956039</v>
      </c>
    </row>
    <row r="7" spans="1:3" x14ac:dyDescent="0.3">
      <c r="A7" s="8" t="s">
        <v>369</v>
      </c>
      <c r="B7" s="541">
        <v>2675914.2601289698</v>
      </c>
      <c r="C7" s="541">
        <v>4380944.2626825301</v>
      </c>
    </row>
    <row r="8" spans="1:3" x14ac:dyDescent="0.3">
      <c r="A8" s="11" t="s">
        <v>311</v>
      </c>
      <c r="B8" s="542">
        <v>6381597.7317897584</v>
      </c>
      <c r="C8" s="542">
        <f>C9-C6-C7</f>
        <v>3242960.8104726048</v>
      </c>
    </row>
    <row r="9" spans="1:3" x14ac:dyDescent="0.3">
      <c r="A9" s="10" t="s">
        <v>312</v>
      </c>
      <c r="B9" s="540">
        <v>102029326.63502</v>
      </c>
      <c r="C9" s="540">
        <v>102656975.66011117</v>
      </c>
    </row>
    <row r="10" spans="1:3" x14ac:dyDescent="0.3">
      <c r="A10" s="1056" t="s">
        <v>166</v>
      </c>
      <c r="B10" s="928">
        <v>38.667916410555101</v>
      </c>
      <c r="C10" s="928">
        <v>38.783579524875201</v>
      </c>
    </row>
    <row r="11" spans="1:3" x14ac:dyDescent="0.3">
      <c r="A11" s="7" t="s">
        <v>21</v>
      </c>
      <c r="B11" s="7"/>
      <c r="C11" s="7"/>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2239A-F970-4B4C-8A0D-E33D9D9A8492}">
  <dimension ref="A1:E10"/>
  <sheetViews>
    <sheetView showGridLines="0" workbookViewId="0">
      <selection activeCell="C21" sqref="C21"/>
    </sheetView>
  </sheetViews>
  <sheetFormatPr baseColWidth="10" defaultColWidth="10.453125" defaultRowHeight="13" x14ac:dyDescent="0.3"/>
  <cols>
    <col min="1" max="1" width="31.453125" style="4" customWidth="1"/>
    <col min="2" max="5" width="12.453125" style="4" customWidth="1"/>
    <col min="6" max="16384" width="10.453125" style="4"/>
  </cols>
  <sheetData>
    <row r="1" spans="1:5" x14ac:dyDescent="0.3">
      <c r="A1" s="12" t="s">
        <v>313</v>
      </c>
      <c r="B1" s="13"/>
      <c r="C1" s="14"/>
    </row>
    <row r="2" spans="1:5" x14ac:dyDescent="0.3">
      <c r="A2" s="15" t="s">
        <v>647</v>
      </c>
      <c r="B2" s="13"/>
      <c r="C2" s="14"/>
    </row>
    <row r="3" spans="1:5" x14ac:dyDescent="0.3">
      <c r="A3" s="14" t="s">
        <v>314</v>
      </c>
      <c r="B3" s="13"/>
      <c r="C3" s="14"/>
    </row>
    <row r="4" spans="1:5" x14ac:dyDescent="0.3">
      <c r="C4" s="14"/>
    </row>
    <row r="5" spans="1:5" x14ac:dyDescent="0.3">
      <c r="A5" s="236"/>
      <c r="B5" s="1210" t="s">
        <v>636</v>
      </c>
      <c r="C5" s="1211"/>
      <c r="D5" s="1212" t="s">
        <v>637</v>
      </c>
      <c r="E5" s="1211"/>
    </row>
    <row r="6" spans="1:5" x14ac:dyDescent="0.3">
      <c r="A6" s="240"/>
      <c r="B6" s="243" t="s">
        <v>85</v>
      </c>
      <c r="C6" s="242" t="s">
        <v>166</v>
      </c>
      <c r="D6" s="241" t="s">
        <v>85</v>
      </c>
      <c r="E6" s="242" t="s">
        <v>166</v>
      </c>
    </row>
    <row r="7" spans="1:5" x14ac:dyDescent="0.3">
      <c r="A7" s="237" t="s">
        <v>185</v>
      </c>
      <c r="B7" s="244">
        <v>21186.380695723103</v>
      </c>
      <c r="C7" s="921">
        <v>6.6237636851246604</v>
      </c>
      <c r="D7" s="235">
        <v>18374.544462104757</v>
      </c>
      <c r="E7" s="923">
        <v>5.6302308144341504</v>
      </c>
    </row>
    <row r="8" spans="1:5" x14ac:dyDescent="0.3">
      <c r="A8" s="237" t="s">
        <v>186</v>
      </c>
      <c r="B8" s="244">
        <v>123671.91107275119</v>
      </c>
      <c r="C8" s="921">
        <v>38.6650993012234</v>
      </c>
      <c r="D8" s="235">
        <v>126572.18324911872</v>
      </c>
      <c r="E8" s="923">
        <v>38.783579524875201</v>
      </c>
    </row>
    <row r="9" spans="1:5" x14ac:dyDescent="0.3">
      <c r="A9" s="238" t="s">
        <v>315</v>
      </c>
      <c r="B9" s="245">
        <v>-102485.53037702809</v>
      </c>
      <c r="C9" s="922">
        <v>-32.041335616098742</v>
      </c>
      <c r="D9" s="239">
        <v>-108197.63878701397</v>
      </c>
      <c r="E9" s="924">
        <v>-33.153348710441051</v>
      </c>
    </row>
    <row r="10" spans="1:5" x14ac:dyDescent="0.3">
      <c r="A10" s="7" t="s">
        <v>21</v>
      </c>
      <c r="D10" s="7"/>
      <c r="E10" s="7"/>
    </row>
  </sheetData>
  <mergeCells count="2">
    <mergeCell ref="B5:C5"/>
    <mergeCell ref="D5:E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3E2C-788F-44C3-8E28-A9965B86DC8A}">
  <dimension ref="A1:F20"/>
  <sheetViews>
    <sheetView workbookViewId="0">
      <selection activeCell="B23" sqref="B23"/>
    </sheetView>
  </sheetViews>
  <sheetFormatPr baseColWidth="10" defaultColWidth="10.81640625" defaultRowHeight="13" x14ac:dyDescent="0.3"/>
  <cols>
    <col min="1" max="1" width="10.81640625" style="7"/>
    <col min="2" max="2" width="90.6328125" style="7" customWidth="1"/>
    <col min="3" max="3" width="37" style="7" customWidth="1"/>
    <col min="4" max="4" width="10.81640625" style="7"/>
    <col min="5" max="5" width="41.453125" style="7" customWidth="1"/>
    <col min="6" max="16384" width="10.81640625" style="7"/>
  </cols>
  <sheetData>
    <row r="1" spans="1:6" x14ac:dyDescent="0.3">
      <c r="A1" s="6" t="s">
        <v>1168</v>
      </c>
    </row>
    <row r="2" spans="1:6" x14ac:dyDescent="0.3">
      <c r="A2" s="6" t="s">
        <v>1169</v>
      </c>
    </row>
    <row r="4" spans="1:6" x14ac:dyDescent="0.3">
      <c r="A4" s="1033" t="s">
        <v>1170</v>
      </c>
      <c r="B4" s="9" t="s">
        <v>1171</v>
      </c>
      <c r="C4" s="1034" t="s">
        <v>1172</v>
      </c>
      <c r="D4" s="9" t="s">
        <v>1173</v>
      </c>
      <c r="E4" s="1035" t="s">
        <v>1174</v>
      </c>
      <c r="F4" s="635"/>
    </row>
    <row r="5" spans="1:6" ht="52" x14ac:dyDescent="0.3">
      <c r="A5" s="1057">
        <v>1</v>
      </c>
      <c r="B5" s="1020" t="s">
        <v>1175</v>
      </c>
      <c r="C5" s="1038" t="s">
        <v>1176</v>
      </c>
      <c r="D5" s="1019" t="s">
        <v>1177</v>
      </c>
      <c r="E5" s="1042" t="s">
        <v>1178</v>
      </c>
    </row>
    <row r="6" spans="1:6" ht="52" x14ac:dyDescent="0.3">
      <c r="A6" s="1058">
        <v>2</v>
      </c>
      <c r="B6" s="1036" t="s">
        <v>1179</v>
      </c>
      <c r="C6" s="1039" t="s">
        <v>1180</v>
      </c>
      <c r="D6" s="1040" t="s">
        <v>1177</v>
      </c>
      <c r="E6" s="1043" t="s">
        <v>1181</v>
      </c>
    </row>
    <row r="7" spans="1:6" ht="52" x14ac:dyDescent="0.3">
      <c r="A7" s="1059">
        <v>3</v>
      </c>
      <c r="B7" s="1037" t="s">
        <v>1182</v>
      </c>
      <c r="C7" s="726" t="s">
        <v>1183</v>
      </c>
      <c r="D7" s="1041" t="s">
        <v>1177</v>
      </c>
      <c r="E7" s="1044" t="s">
        <v>1184</v>
      </c>
    </row>
    <row r="8" spans="1:6" ht="52" x14ac:dyDescent="0.3">
      <c r="A8" s="1057">
        <v>4</v>
      </c>
      <c r="B8" s="1020" t="s">
        <v>1185</v>
      </c>
      <c r="C8" s="1038" t="s">
        <v>1186</v>
      </c>
      <c r="D8" s="1019" t="s">
        <v>1177</v>
      </c>
      <c r="E8" s="1042" t="s">
        <v>1187</v>
      </c>
    </row>
    <row r="9" spans="1:6" ht="52" x14ac:dyDescent="0.3">
      <c r="A9" s="1057">
        <v>5</v>
      </c>
      <c r="B9" s="1020" t="s">
        <v>1188</v>
      </c>
      <c r="C9" s="1038" t="s">
        <v>1189</v>
      </c>
      <c r="D9" s="1019" t="s">
        <v>1177</v>
      </c>
      <c r="E9" s="1042" t="s">
        <v>1190</v>
      </c>
    </row>
    <row r="10" spans="1:6" ht="52" x14ac:dyDescent="0.3">
      <c r="A10" s="1057">
        <v>6</v>
      </c>
      <c r="B10" s="1020" t="s">
        <v>1191</v>
      </c>
      <c r="C10" s="1038" t="s">
        <v>1192</v>
      </c>
      <c r="D10" s="1019" t="s">
        <v>1177</v>
      </c>
      <c r="E10" s="1042" t="s">
        <v>1193</v>
      </c>
    </row>
    <row r="11" spans="1:6" ht="52" x14ac:dyDescent="0.3">
      <c r="A11" s="1057">
        <v>7</v>
      </c>
      <c r="B11" s="1020" t="s">
        <v>1194</v>
      </c>
      <c r="C11" s="1038" t="s">
        <v>1195</v>
      </c>
      <c r="D11" s="1019" t="s">
        <v>1177</v>
      </c>
      <c r="E11" s="1042" t="s">
        <v>1196</v>
      </c>
    </row>
    <row r="12" spans="1:6" ht="26" x14ac:dyDescent="0.3">
      <c r="A12" s="1057">
        <v>8</v>
      </c>
      <c r="B12" s="1020" t="s">
        <v>1197</v>
      </c>
      <c r="C12" s="1038" t="s">
        <v>1198</v>
      </c>
      <c r="D12" s="1019" t="s">
        <v>1199</v>
      </c>
      <c r="E12" s="1042" t="s">
        <v>1200</v>
      </c>
    </row>
    <row r="13" spans="1:6" ht="117" x14ac:dyDescent="0.3">
      <c r="A13" s="1058">
        <v>9</v>
      </c>
      <c r="B13" s="1036" t="s">
        <v>1201</v>
      </c>
      <c r="C13" s="1039" t="s">
        <v>1202</v>
      </c>
      <c r="D13" s="1040" t="s">
        <v>1199</v>
      </c>
      <c r="E13" s="1043" t="s">
        <v>1203</v>
      </c>
    </row>
    <row r="14" spans="1:6" ht="26" x14ac:dyDescent="0.3">
      <c r="A14" s="1059">
        <v>10</v>
      </c>
      <c r="B14" s="1037" t="s">
        <v>1204</v>
      </c>
      <c r="C14" s="726" t="s">
        <v>1205</v>
      </c>
      <c r="D14" s="1041" t="s">
        <v>1199</v>
      </c>
      <c r="E14" s="1044" t="s">
        <v>1206</v>
      </c>
    </row>
    <row r="15" spans="1:6" ht="26" x14ac:dyDescent="0.3">
      <c r="A15" s="1058">
        <v>11</v>
      </c>
      <c r="B15" s="1036" t="s">
        <v>1207</v>
      </c>
      <c r="C15" s="1039" t="s">
        <v>1205</v>
      </c>
      <c r="D15" s="1040" t="s">
        <v>1199</v>
      </c>
      <c r="E15" s="1043" t="s">
        <v>1208</v>
      </c>
    </row>
    <row r="16" spans="1:6" ht="26" x14ac:dyDescent="0.3">
      <c r="A16" s="1059">
        <v>12</v>
      </c>
      <c r="B16" s="1037" t="s">
        <v>1209</v>
      </c>
      <c r="C16" s="726" t="s">
        <v>1198</v>
      </c>
      <c r="D16" s="1041" t="s">
        <v>1199</v>
      </c>
      <c r="E16" s="1044" t="s">
        <v>1210</v>
      </c>
    </row>
    <row r="17" spans="1:5" ht="52" x14ac:dyDescent="0.3">
      <c r="A17" s="1058">
        <v>13</v>
      </c>
      <c r="B17" s="1036" t="s">
        <v>1211</v>
      </c>
      <c r="C17" s="1039" t="s">
        <v>1212</v>
      </c>
      <c r="D17" s="1040" t="s">
        <v>1213</v>
      </c>
      <c r="E17" s="1043" t="s">
        <v>1214</v>
      </c>
    </row>
    <row r="18" spans="1:5" x14ac:dyDescent="0.3">
      <c r="A18" s="1032" t="s">
        <v>868</v>
      </c>
      <c r="B18" s="1032"/>
      <c r="C18" s="1032"/>
      <c r="D18" s="1032"/>
      <c r="E18" s="1032"/>
    </row>
    <row r="19" spans="1:5" x14ac:dyDescent="0.3">
      <c r="A19" s="7" t="s">
        <v>1215</v>
      </c>
    </row>
    <row r="20" spans="1:5" x14ac:dyDescent="0.3">
      <c r="A20" s="7" t="s">
        <v>21</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17AA5-E606-44D7-A6A5-D1CB9B513D92}">
  <dimension ref="A1:J18"/>
  <sheetViews>
    <sheetView topLeftCell="E1" workbookViewId="0">
      <selection activeCell="H12" sqref="H12:H13"/>
    </sheetView>
  </sheetViews>
  <sheetFormatPr baseColWidth="10" defaultColWidth="11.453125" defaultRowHeight="13" x14ac:dyDescent="0.3"/>
  <cols>
    <col min="1" max="1" width="34.453125" style="17" bestFit="1" customWidth="1"/>
    <col min="2" max="9" width="12.453125" style="17" customWidth="1"/>
    <col min="10" max="16384" width="11.453125" style="17"/>
  </cols>
  <sheetData>
    <row r="1" spans="1:10" x14ac:dyDescent="0.3">
      <c r="A1" s="16" t="s">
        <v>316</v>
      </c>
    </row>
    <row r="2" spans="1:10" x14ac:dyDescent="0.3">
      <c r="A2" s="16" t="s">
        <v>648</v>
      </c>
    </row>
    <row r="4" spans="1:10" x14ac:dyDescent="0.3">
      <c r="A4" s="18"/>
      <c r="B4" s="1217">
        <v>2023</v>
      </c>
      <c r="C4" s="1218"/>
      <c r="D4" s="1217">
        <v>2024</v>
      </c>
      <c r="E4" s="1218"/>
      <c r="F4" s="1217">
        <v>2025</v>
      </c>
      <c r="G4" s="1218"/>
      <c r="H4" s="1219">
        <v>2026</v>
      </c>
      <c r="I4" s="1218"/>
    </row>
    <row r="5" spans="1:10" x14ac:dyDescent="0.3">
      <c r="A5" s="19"/>
      <c r="B5" s="23" t="s">
        <v>634</v>
      </c>
      <c r="C5" s="24" t="s">
        <v>635</v>
      </c>
      <c r="D5" s="23" t="s">
        <v>634</v>
      </c>
      <c r="E5" s="24" t="s">
        <v>635</v>
      </c>
      <c r="F5" s="23" t="s">
        <v>634</v>
      </c>
      <c r="G5" s="24" t="s">
        <v>635</v>
      </c>
      <c r="H5" s="23" t="s">
        <v>634</v>
      </c>
      <c r="I5" s="24" t="s">
        <v>635</v>
      </c>
    </row>
    <row r="6" spans="1:10" x14ac:dyDescent="0.3">
      <c r="A6" s="20" t="s">
        <v>1</v>
      </c>
      <c r="B6" s="1220">
        <v>1</v>
      </c>
      <c r="C6" s="1222">
        <v>0.40633948840209655</v>
      </c>
      <c r="D6" s="1220">
        <v>2.2999999999999998</v>
      </c>
      <c r="E6" s="1222">
        <v>3</v>
      </c>
      <c r="F6" s="1220">
        <v>2.9</v>
      </c>
      <c r="G6" s="1222">
        <v>3</v>
      </c>
      <c r="H6" s="1220">
        <v>3</v>
      </c>
      <c r="I6" s="1222">
        <v>3</v>
      </c>
    </row>
    <row r="7" spans="1:10" x14ac:dyDescent="0.3">
      <c r="A7" s="21" t="s">
        <v>2</v>
      </c>
      <c r="B7" s="1221"/>
      <c r="C7" s="1223"/>
      <c r="D7" s="1221"/>
      <c r="E7" s="1223"/>
      <c r="F7" s="1221"/>
      <c r="G7" s="1223"/>
      <c r="H7" s="1221"/>
      <c r="I7" s="1223"/>
    </row>
    <row r="8" spans="1:10" x14ac:dyDescent="0.3">
      <c r="A8" s="20" t="s">
        <v>3</v>
      </c>
      <c r="B8" s="1221">
        <v>0</v>
      </c>
      <c r="C8" s="1223">
        <v>-1</v>
      </c>
      <c r="D8" s="1221">
        <v>2.1</v>
      </c>
      <c r="E8" s="1223">
        <v>2.2000000000000002</v>
      </c>
      <c r="F8" s="1221">
        <v>2.6</v>
      </c>
      <c r="G8" s="1223">
        <v>2.9</v>
      </c>
      <c r="H8" s="1221">
        <v>2.8</v>
      </c>
      <c r="I8" s="1223">
        <v>2.8</v>
      </c>
    </row>
    <row r="9" spans="1:10" x14ac:dyDescent="0.3">
      <c r="A9" s="21" t="s">
        <v>2</v>
      </c>
      <c r="B9" s="1221"/>
      <c r="C9" s="1223"/>
      <c r="D9" s="1221"/>
      <c r="E9" s="1223"/>
      <c r="F9" s="1221"/>
      <c r="G9" s="1223"/>
      <c r="H9" s="1221"/>
      <c r="I9" s="1223"/>
    </row>
    <row r="10" spans="1:10" x14ac:dyDescent="0.3">
      <c r="A10" s="20" t="s">
        <v>317</v>
      </c>
      <c r="B10" s="1221">
        <v>3.2</v>
      </c>
      <c r="C10" s="1223">
        <v>3.6</v>
      </c>
      <c r="D10" s="1221">
        <v>3</v>
      </c>
      <c r="E10" s="1223">
        <v>3</v>
      </c>
      <c r="F10" s="1221">
        <v>3</v>
      </c>
      <c r="G10" s="1223">
        <v>3</v>
      </c>
      <c r="H10" s="1221">
        <v>3</v>
      </c>
      <c r="I10" s="1223">
        <v>3</v>
      </c>
    </row>
    <row r="11" spans="1:10" x14ac:dyDescent="0.3">
      <c r="A11" s="21" t="s">
        <v>318</v>
      </c>
      <c r="B11" s="1221"/>
      <c r="C11" s="1223"/>
      <c r="D11" s="1221"/>
      <c r="E11" s="1223"/>
      <c r="F11" s="1221"/>
      <c r="G11" s="1223"/>
      <c r="H11" s="1221"/>
      <c r="I11" s="1223"/>
    </row>
    <row r="12" spans="1:10" x14ac:dyDescent="0.3">
      <c r="A12" s="20" t="s">
        <v>319</v>
      </c>
      <c r="B12" s="1225">
        <v>794</v>
      </c>
      <c r="C12" s="1224">
        <v>786</v>
      </c>
      <c r="D12" s="1225">
        <v>758</v>
      </c>
      <c r="E12" s="1224">
        <v>768</v>
      </c>
      <c r="F12" s="1225">
        <v>737</v>
      </c>
      <c r="G12" s="1224">
        <v>754</v>
      </c>
      <c r="H12" s="1225">
        <v>730</v>
      </c>
      <c r="I12" s="1224">
        <v>745</v>
      </c>
    </row>
    <row r="13" spans="1:10" x14ac:dyDescent="0.3">
      <c r="A13" s="21" t="s">
        <v>320</v>
      </c>
      <c r="B13" s="1225"/>
      <c r="C13" s="1224"/>
      <c r="D13" s="1225"/>
      <c r="E13" s="1224"/>
      <c r="F13" s="1225"/>
      <c r="G13" s="1224"/>
      <c r="H13" s="1225"/>
      <c r="I13" s="1224"/>
      <c r="J13" s="597"/>
    </row>
    <row r="14" spans="1:10" x14ac:dyDescent="0.3">
      <c r="A14" s="596" t="s">
        <v>321</v>
      </c>
      <c r="B14" s="1225">
        <v>385</v>
      </c>
      <c r="C14" s="1224">
        <v>424</v>
      </c>
      <c r="D14" s="1225">
        <v>369</v>
      </c>
      <c r="E14" s="1224">
        <v>403</v>
      </c>
      <c r="F14" s="1225">
        <v>349</v>
      </c>
      <c r="G14" s="1224">
        <v>383</v>
      </c>
      <c r="H14" s="1225">
        <v>335</v>
      </c>
      <c r="I14" s="1224">
        <v>370</v>
      </c>
      <c r="J14" s="597"/>
    </row>
    <row r="15" spans="1:10" x14ac:dyDescent="0.3">
      <c r="A15" s="597" t="s">
        <v>322</v>
      </c>
      <c r="B15" s="1225"/>
      <c r="C15" s="1224"/>
      <c r="D15" s="1225"/>
      <c r="E15" s="1224"/>
      <c r="F15" s="1225"/>
      <c r="G15" s="1224"/>
      <c r="H15" s="1225"/>
      <c r="I15" s="1224"/>
      <c r="J15" s="597"/>
    </row>
    <row r="16" spans="1:10" x14ac:dyDescent="0.3">
      <c r="A16" s="20" t="s">
        <v>729</v>
      </c>
      <c r="B16" s="1215">
        <v>65</v>
      </c>
      <c r="C16" s="1213">
        <v>82</v>
      </c>
      <c r="D16" s="1215">
        <v>63</v>
      </c>
      <c r="E16" s="1213">
        <v>75</v>
      </c>
      <c r="F16" s="1215">
        <v>61</v>
      </c>
      <c r="G16" s="1213">
        <v>72</v>
      </c>
      <c r="H16" s="1215">
        <v>59</v>
      </c>
      <c r="I16" s="1213">
        <v>73</v>
      </c>
      <c r="J16" s="597"/>
    </row>
    <row r="17" spans="1:9" x14ac:dyDescent="0.3">
      <c r="A17" s="22" t="s">
        <v>714</v>
      </c>
      <c r="B17" s="1216"/>
      <c r="C17" s="1214"/>
      <c r="D17" s="1216"/>
      <c r="E17" s="1214"/>
      <c r="F17" s="1216"/>
      <c r="G17" s="1214"/>
      <c r="H17" s="1216"/>
      <c r="I17" s="1214"/>
    </row>
    <row r="18" spans="1:9" x14ac:dyDescent="0.3">
      <c r="A18" s="17" t="s">
        <v>4</v>
      </c>
    </row>
  </sheetData>
  <mergeCells count="52">
    <mergeCell ref="H14:H15"/>
    <mergeCell ref="I14:I15"/>
    <mergeCell ref="B14:B15"/>
    <mergeCell ref="C14:C15"/>
    <mergeCell ref="D14:D15"/>
    <mergeCell ref="E14:E15"/>
    <mergeCell ref="F14:F15"/>
    <mergeCell ref="G14:G15"/>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G8:G9"/>
    <mergeCell ref="H8:H9"/>
    <mergeCell ref="I8:I9"/>
    <mergeCell ref="H10:H11"/>
    <mergeCell ref="I10:I11"/>
    <mergeCell ref="B8:B9"/>
    <mergeCell ref="C8:C9"/>
    <mergeCell ref="D8:D9"/>
    <mergeCell ref="E8:E9"/>
    <mergeCell ref="F8:F9"/>
    <mergeCell ref="B4:C4"/>
    <mergeCell ref="D4:E4"/>
    <mergeCell ref="F4:G4"/>
    <mergeCell ref="H4:I4"/>
    <mergeCell ref="B6:B7"/>
    <mergeCell ref="C6:C7"/>
    <mergeCell ref="D6:D7"/>
    <mergeCell ref="E6:E7"/>
    <mergeCell ref="F6:F7"/>
    <mergeCell ref="G6:G7"/>
    <mergeCell ref="H6:H7"/>
    <mergeCell ref="I6:I7"/>
    <mergeCell ref="G16:G17"/>
    <mergeCell ref="H16:H17"/>
    <mergeCell ref="I16:I17"/>
    <mergeCell ref="B16:B17"/>
    <mergeCell ref="C16:C17"/>
    <mergeCell ref="D16:D17"/>
    <mergeCell ref="E16:E17"/>
    <mergeCell ref="F16:F17"/>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77CA5-DDA0-4C3D-817E-7E16578D67EC}">
  <dimension ref="A1:I18"/>
  <sheetViews>
    <sheetView workbookViewId="0">
      <selection activeCell="B35" sqref="B35"/>
    </sheetView>
  </sheetViews>
  <sheetFormatPr baseColWidth="10" defaultColWidth="11.453125" defaultRowHeight="13" x14ac:dyDescent="0.3"/>
  <cols>
    <col min="1" max="1" width="34.453125" style="17" bestFit="1" customWidth="1"/>
    <col min="2" max="9" width="12.453125" style="17" customWidth="1"/>
    <col min="10" max="16384" width="11.453125" style="17"/>
  </cols>
  <sheetData>
    <row r="1" spans="1:9" x14ac:dyDescent="0.3">
      <c r="A1" s="16" t="s">
        <v>753</v>
      </c>
    </row>
    <row r="2" spans="1:9" x14ac:dyDescent="0.3">
      <c r="A2" s="16" t="s">
        <v>754</v>
      </c>
    </row>
    <row r="4" spans="1:9" x14ac:dyDescent="0.3">
      <c r="A4" s="630"/>
      <c r="B4" s="1092">
        <v>2023</v>
      </c>
      <c r="C4" s="1093"/>
      <c r="D4" s="1092">
        <v>2024</v>
      </c>
      <c r="E4" s="1093"/>
      <c r="F4" s="1094">
        <v>2025</v>
      </c>
      <c r="G4" s="1094"/>
      <c r="H4" s="1092">
        <v>2026</v>
      </c>
      <c r="I4" s="1093"/>
    </row>
    <row r="5" spans="1:9" x14ac:dyDescent="0.3">
      <c r="A5" s="2"/>
      <c r="B5" s="634" t="s">
        <v>634</v>
      </c>
      <c r="C5" s="176" t="s">
        <v>635</v>
      </c>
      <c r="D5" s="634" t="s">
        <v>634</v>
      </c>
      <c r="E5" s="176" t="s">
        <v>635</v>
      </c>
      <c r="F5" s="168" t="s">
        <v>634</v>
      </c>
      <c r="G5" s="168" t="s">
        <v>635</v>
      </c>
      <c r="H5" s="634" t="s">
        <v>634</v>
      </c>
      <c r="I5" s="176" t="s">
        <v>635</v>
      </c>
    </row>
    <row r="6" spans="1:9" x14ac:dyDescent="0.3">
      <c r="A6" s="1" t="s">
        <v>247</v>
      </c>
      <c r="B6" s="1226">
        <v>0</v>
      </c>
      <c r="C6" s="1227">
        <v>-1</v>
      </c>
      <c r="D6" s="1226">
        <v>2.1</v>
      </c>
      <c r="E6" s="1227">
        <v>2.2000000000000002</v>
      </c>
      <c r="F6" s="1234">
        <v>2.6</v>
      </c>
      <c r="G6" s="1234">
        <v>2.9</v>
      </c>
      <c r="H6" s="1226">
        <v>2.8</v>
      </c>
      <c r="I6" s="1227">
        <v>2.8</v>
      </c>
    </row>
    <row r="7" spans="1:9" x14ac:dyDescent="0.3">
      <c r="A7" s="271" t="s">
        <v>246</v>
      </c>
      <c r="B7" s="1226"/>
      <c r="C7" s="1227"/>
      <c r="D7" s="1226"/>
      <c r="E7" s="1227"/>
      <c r="F7" s="1234"/>
      <c r="G7" s="1234"/>
      <c r="H7" s="1226"/>
      <c r="I7" s="1227"/>
    </row>
    <row r="8" spans="1:9" x14ac:dyDescent="0.3">
      <c r="A8" s="1" t="s">
        <v>755</v>
      </c>
      <c r="B8" s="1226">
        <v>0</v>
      </c>
      <c r="C8" s="1227">
        <v>-0.3</v>
      </c>
      <c r="D8" s="1226">
        <v>1.9</v>
      </c>
      <c r="E8" s="1227">
        <v>2.6</v>
      </c>
      <c r="F8" s="1234">
        <v>2.4</v>
      </c>
      <c r="G8" s="1234">
        <v>2.6</v>
      </c>
      <c r="H8" s="1226">
        <v>2.6</v>
      </c>
      <c r="I8" s="1227">
        <v>2.6</v>
      </c>
    </row>
    <row r="9" spans="1:9" x14ac:dyDescent="0.3">
      <c r="A9" s="271" t="s">
        <v>707</v>
      </c>
      <c r="B9" s="1226"/>
      <c r="C9" s="1227"/>
      <c r="D9" s="1226"/>
      <c r="E9" s="1227"/>
      <c r="F9" s="1234"/>
      <c r="G9" s="1234"/>
      <c r="H9" s="1226"/>
      <c r="I9" s="1227"/>
    </row>
    <row r="10" spans="1:9" x14ac:dyDescent="0.3">
      <c r="A10" s="1" t="s">
        <v>756</v>
      </c>
      <c r="B10" s="1226">
        <v>0.9</v>
      </c>
      <c r="C10" s="1227">
        <v>0.4</v>
      </c>
      <c r="D10" s="1226">
        <v>2.7</v>
      </c>
      <c r="E10" s="1227">
        <v>1.4</v>
      </c>
      <c r="F10" s="1234">
        <v>3.1</v>
      </c>
      <c r="G10" s="1234">
        <v>1.9</v>
      </c>
      <c r="H10" s="1226">
        <v>3.3</v>
      </c>
      <c r="I10" s="1227">
        <v>2</v>
      </c>
    </row>
    <row r="11" spans="1:9" x14ac:dyDescent="0.3">
      <c r="A11" s="271" t="s">
        <v>707</v>
      </c>
      <c r="B11" s="1226"/>
      <c r="C11" s="1227"/>
      <c r="D11" s="1226"/>
      <c r="E11" s="1227"/>
      <c r="F11" s="1234"/>
      <c r="G11" s="1234"/>
      <c r="H11" s="1226"/>
      <c r="I11" s="1227"/>
    </row>
    <row r="12" spans="1:9" x14ac:dyDescent="0.3">
      <c r="A12" s="1" t="s">
        <v>757</v>
      </c>
      <c r="B12" s="1226">
        <v>4</v>
      </c>
      <c r="C12" s="1227">
        <v>3.1</v>
      </c>
      <c r="D12" s="1226">
        <v>3.1</v>
      </c>
      <c r="E12" s="1227">
        <v>4</v>
      </c>
      <c r="F12" s="1234">
        <v>3.4</v>
      </c>
      <c r="G12" s="1234">
        <v>2.5</v>
      </c>
      <c r="H12" s="1226">
        <v>3.6</v>
      </c>
      <c r="I12" s="1227">
        <v>2.8</v>
      </c>
    </row>
    <row r="13" spans="1:9" x14ac:dyDescent="0.3">
      <c r="A13" s="271" t="s">
        <v>246</v>
      </c>
      <c r="B13" s="1226"/>
      <c r="C13" s="1227"/>
      <c r="D13" s="1226"/>
      <c r="E13" s="1227"/>
      <c r="F13" s="1234"/>
      <c r="G13" s="1234"/>
      <c r="H13" s="1226"/>
      <c r="I13" s="1227"/>
    </row>
    <row r="14" spans="1:9" x14ac:dyDescent="0.3">
      <c r="A14" s="1" t="s">
        <v>758</v>
      </c>
      <c r="B14" s="1226">
        <v>0.3</v>
      </c>
      <c r="C14" s="1227">
        <v>-1.1000000000000001</v>
      </c>
      <c r="D14" s="1226">
        <v>2.4</v>
      </c>
      <c r="E14" s="1227">
        <v>1.7</v>
      </c>
      <c r="F14" s="1234">
        <v>2.4</v>
      </c>
      <c r="G14" s="1234">
        <v>2.1</v>
      </c>
      <c r="H14" s="1226">
        <v>2.9</v>
      </c>
      <c r="I14" s="1227">
        <v>2</v>
      </c>
    </row>
    <row r="15" spans="1:9" x14ac:dyDescent="0.3">
      <c r="A15" s="271" t="s">
        <v>246</v>
      </c>
      <c r="B15" s="1226"/>
      <c r="C15" s="1227"/>
      <c r="D15" s="1226"/>
      <c r="E15" s="1227"/>
      <c r="F15" s="1234"/>
      <c r="G15" s="1234"/>
      <c r="H15" s="1226"/>
      <c r="I15" s="1227"/>
    </row>
    <row r="16" spans="1:9" x14ac:dyDescent="0.3">
      <c r="A16" s="220" t="s">
        <v>759</v>
      </c>
      <c r="B16" s="1228">
        <v>-2.7</v>
      </c>
      <c r="C16" s="1230">
        <v>-3.2</v>
      </c>
      <c r="D16" s="1228">
        <v>-2.2999999999999998</v>
      </c>
      <c r="E16" s="1230">
        <v>-2.6</v>
      </c>
      <c r="F16" s="1232">
        <v>-2.1</v>
      </c>
      <c r="G16" s="1232">
        <v>-2.6</v>
      </c>
      <c r="H16" s="1228">
        <v>-1.8</v>
      </c>
      <c r="I16" s="1230">
        <v>-2.5</v>
      </c>
    </row>
    <row r="17" spans="1:9" x14ac:dyDescent="0.3">
      <c r="A17" s="587" t="s">
        <v>712</v>
      </c>
      <c r="B17" s="1229"/>
      <c r="C17" s="1231"/>
      <c r="D17" s="1229"/>
      <c r="E17" s="1231"/>
      <c r="F17" s="1233"/>
      <c r="G17" s="1233"/>
      <c r="H17" s="1229"/>
      <c r="I17" s="1231"/>
    </row>
    <row r="18" spans="1:9" x14ac:dyDescent="0.3">
      <c r="A18" s="17" t="s">
        <v>4</v>
      </c>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A5C67-17C0-4678-882F-FFD5D2BBD524}">
  <dimension ref="A1:O32"/>
  <sheetViews>
    <sheetView showGridLines="0" workbookViewId="0">
      <selection activeCell="A21" sqref="A21"/>
    </sheetView>
  </sheetViews>
  <sheetFormatPr baseColWidth="10" defaultColWidth="11.453125" defaultRowHeight="13" x14ac:dyDescent="0.3"/>
  <cols>
    <col min="1" max="1" width="49.453125" style="4" bestFit="1" customWidth="1"/>
    <col min="2" max="5" width="13.453125" style="4" bestFit="1" customWidth="1"/>
    <col min="6" max="16384" width="11.453125" style="4"/>
  </cols>
  <sheetData>
    <row r="1" spans="1:15" x14ac:dyDescent="0.3">
      <c r="A1" s="278" t="s">
        <v>323</v>
      </c>
      <c r="B1" s="25"/>
      <c r="C1" s="25"/>
      <c r="D1" s="25"/>
      <c r="E1" s="25"/>
    </row>
    <row r="2" spans="1:15" x14ac:dyDescent="0.3">
      <c r="A2" s="278" t="s">
        <v>649</v>
      </c>
      <c r="B2" s="25"/>
      <c r="C2" s="25"/>
      <c r="D2" s="25"/>
      <c r="E2" s="25"/>
    </row>
    <row r="3" spans="1:15" x14ac:dyDescent="0.3">
      <c r="A3" s="556" t="s">
        <v>650</v>
      </c>
      <c r="B3" s="25"/>
      <c r="C3" s="25"/>
      <c r="D3" s="25"/>
      <c r="E3" s="25"/>
    </row>
    <row r="4" spans="1:15" x14ac:dyDescent="0.3">
      <c r="A4" s="556"/>
      <c r="B4" s="25"/>
      <c r="C4" s="25"/>
      <c r="D4" s="25"/>
      <c r="E4" s="25"/>
    </row>
    <row r="5" spans="1:15" x14ac:dyDescent="0.3">
      <c r="A5" s="26"/>
      <c r="B5" s="27">
        <v>2023</v>
      </c>
      <c r="C5" s="27">
        <v>2024</v>
      </c>
      <c r="D5" s="27">
        <v>2025</v>
      </c>
      <c r="E5" s="27">
        <v>2026</v>
      </c>
    </row>
    <row r="6" spans="1:15" x14ac:dyDescent="0.3">
      <c r="A6" s="28" t="s">
        <v>20</v>
      </c>
      <c r="B6" s="29">
        <v>59915124.732431956</v>
      </c>
      <c r="C6" s="29">
        <v>62120824.664359696</v>
      </c>
      <c r="D6" s="29">
        <v>64052775.516320743</v>
      </c>
      <c r="E6" s="29">
        <v>65255698.115475617</v>
      </c>
      <c r="G6" s="30"/>
      <c r="H6" s="30"/>
      <c r="I6" s="30"/>
      <c r="J6" s="30"/>
      <c r="L6" s="43"/>
      <c r="M6" s="43"/>
      <c r="N6" s="43"/>
      <c r="O6" s="43"/>
    </row>
    <row r="7" spans="1:15" x14ac:dyDescent="0.3">
      <c r="A7" s="28" t="s">
        <v>8</v>
      </c>
      <c r="B7" s="31">
        <v>59906779.262431957</v>
      </c>
      <c r="C7" s="31">
        <v>62112176.955521524</v>
      </c>
      <c r="D7" s="31">
        <v>64044123.957932323</v>
      </c>
      <c r="E7" s="31">
        <v>65247041.437030725</v>
      </c>
      <c r="G7" s="30"/>
      <c r="H7" s="30"/>
      <c r="I7" s="30"/>
      <c r="J7" s="30"/>
      <c r="L7" s="43"/>
      <c r="M7" s="43"/>
      <c r="N7" s="43"/>
      <c r="O7" s="43"/>
    </row>
    <row r="8" spans="1:15" x14ac:dyDescent="0.3">
      <c r="A8" s="32" t="s">
        <v>9</v>
      </c>
      <c r="B8" s="33">
        <v>47522145.155009821</v>
      </c>
      <c r="C8" s="34">
        <v>50794564.418128662</v>
      </c>
      <c r="D8" s="33">
        <v>52711482.178082198</v>
      </c>
      <c r="E8" s="35">
        <v>54509074.902970806</v>
      </c>
      <c r="G8" s="270"/>
      <c r="H8" s="270"/>
      <c r="I8" s="270"/>
      <c r="J8" s="270"/>
      <c r="L8" s="43"/>
      <c r="M8" s="43"/>
      <c r="N8" s="43"/>
      <c r="O8" s="43"/>
    </row>
    <row r="9" spans="1:15" x14ac:dyDescent="0.3">
      <c r="A9" s="1060" t="s">
        <v>325</v>
      </c>
      <c r="B9" s="1061">
        <v>4189965.9670000002</v>
      </c>
      <c r="C9" s="1062">
        <v>2946901.8729999997</v>
      </c>
      <c r="D9" s="1061">
        <v>2293816.7650000006</v>
      </c>
      <c r="E9" s="1063">
        <v>2374984.4239999996</v>
      </c>
      <c r="G9" s="544"/>
      <c r="H9" s="544"/>
      <c r="I9" s="544"/>
      <c r="J9" s="544"/>
      <c r="L9" s="43"/>
      <c r="M9" s="43"/>
      <c r="N9" s="43"/>
      <c r="O9" s="43"/>
    </row>
    <row r="10" spans="1:15" x14ac:dyDescent="0.3">
      <c r="A10" s="1060" t="s">
        <v>326</v>
      </c>
      <c r="B10" s="1061">
        <v>43332179.188009821</v>
      </c>
      <c r="C10" s="1062">
        <v>47847662.545128658</v>
      </c>
      <c r="D10" s="1061">
        <v>50417665.413082197</v>
      </c>
      <c r="E10" s="1063">
        <v>52134090.478970803</v>
      </c>
      <c r="G10" s="544"/>
      <c r="H10" s="544"/>
      <c r="I10" s="544"/>
      <c r="J10" s="544"/>
      <c r="L10" s="43"/>
      <c r="M10" s="43"/>
      <c r="N10" s="43"/>
      <c r="O10" s="43"/>
    </row>
    <row r="11" spans="1:15" x14ac:dyDescent="0.3">
      <c r="A11" s="32" t="s">
        <v>12</v>
      </c>
      <c r="B11" s="33">
        <v>4079867.3453720151</v>
      </c>
      <c r="C11" s="34">
        <v>2724878.9302600143</v>
      </c>
      <c r="D11" s="33">
        <v>2499670.9964355226</v>
      </c>
      <c r="E11" s="35">
        <v>1603559.7431750842</v>
      </c>
      <c r="G11" s="544"/>
      <c r="H11" s="544"/>
      <c r="I11" s="544"/>
      <c r="J11" s="544"/>
      <c r="L11" s="43"/>
      <c r="M11" s="43"/>
      <c r="N11" s="43"/>
      <c r="O11" s="43"/>
    </row>
    <row r="12" spans="1:15" x14ac:dyDescent="0.3">
      <c r="A12" s="32" t="s">
        <v>13</v>
      </c>
      <c r="B12" s="33">
        <v>3259358.1399479937</v>
      </c>
      <c r="C12" s="34">
        <v>3338885.5720294397</v>
      </c>
      <c r="D12" s="33">
        <v>3432282.2234753789</v>
      </c>
      <c r="E12" s="35">
        <v>3528505.0189575707</v>
      </c>
      <c r="G12" s="30"/>
      <c r="H12" s="30"/>
      <c r="I12" s="30"/>
      <c r="J12" s="30"/>
      <c r="L12" s="43"/>
      <c r="M12" s="43"/>
      <c r="N12" s="43"/>
      <c r="O12" s="43"/>
    </row>
    <row r="13" spans="1:15" x14ac:dyDescent="0.3">
      <c r="A13" s="32" t="s">
        <v>14</v>
      </c>
      <c r="B13" s="33">
        <v>134906.0914138277</v>
      </c>
      <c r="C13" s="34">
        <v>139798.2336127958</v>
      </c>
      <c r="D13" s="33">
        <v>144818.19160003591</v>
      </c>
      <c r="E13" s="35">
        <v>149954.14843427896</v>
      </c>
      <c r="G13" s="30"/>
      <c r="H13" s="30"/>
      <c r="I13" s="30"/>
      <c r="J13" s="30"/>
      <c r="L13" s="43"/>
      <c r="M13" s="43"/>
      <c r="N13" s="43"/>
      <c r="O13" s="43"/>
    </row>
    <row r="14" spans="1:15" x14ac:dyDescent="0.3">
      <c r="A14" s="32" t="s">
        <v>15</v>
      </c>
      <c r="B14" s="33">
        <v>1151986.4797557732</v>
      </c>
      <c r="C14" s="34">
        <v>1225174.9272337612</v>
      </c>
      <c r="D14" s="33">
        <v>1260581.4257698208</v>
      </c>
      <c r="E14" s="35">
        <v>1340654.9003639237</v>
      </c>
      <c r="G14" s="30"/>
      <c r="H14" s="30"/>
      <c r="I14" s="30"/>
      <c r="J14" s="30"/>
      <c r="L14" s="43"/>
      <c r="M14" s="43"/>
      <c r="N14" s="43"/>
      <c r="O14" s="43"/>
    </row>
    <row r="15" spans="1:15" x14ac:dyDescent="0.3">
      <c r="A15" s="32" t="s">
        <v>16</v>
      </c>
      <c r="B15" s="33">
        <v>1361925.5721773512</v>
      </c>
      <c r="C15" s="34">
        <v>1401460.0246911312</v>
      </c>
      <c r="D15" s="33">
        <v>1443201.3069149426</v>
      </c>
      <c r="E15" s="35">
        <v>1486642.4584049864</v>
      </c>
      <c r="G15" s="30"/>
      <c r="H15" s="30"/>
      <c r="I15" s="30"/>
      <c r="J15" s="30"/>
      <c r="L15" s="43"/>
      <c r="M15" s="43"/>
      <c r="N15" s="43"/>
      <c r="O15" s="43"/>
    </row>
    <row r="16" spans="1:15" x14ac:dyDescent="0.3">
      <c r="A16" s="32" t="s">
        <v>45</v>
      </c>
      <c r="B16" s="33">
        <v>2396590.478755157</v>
      </c>
      <c r="C16" s="34">
        <v>2487414.8495657179</v>
      </c>
      <c r="D16" s="33">
        <v>2552087.6356544266</v>
      </c>
      <c r="E16" s="35">
        <v>2628650.2647240595</v>
      </c>
      <c r="G16" s="30"/>
      <c r="H16" s="30"/>
      <c r="I16" s="30"/>
      <c r="J16" s="30"/>
      <c r="L16" s="43"/>
      <c r="M16" s="43"/>
      <c r="N16" s="43"/>
      <c r="O16" s="43"/>
    </row>
    <row r="17" spans="1:15" x14ac:dyDescent="0.3">
      <c r="A17" s="28" t="s">
        <v>18</v>
      </c>
      <c r="B17" s="36">
        <v>8345.4699999999993</v>
      </c>
      <c r="C17" s="37">
        <v>8647.7088381686044</v>
      </c>
      <c r="D17" s="36">
        <v>8651.5583884195203</v>
      </c>
      <c r="E17" s="38">
        <v>8656.6784448901908</v>
      </c>
      <c r="G17" s="30"/>
      <c r="H17" s="30"/>
      <c r="I17" s="30"/>
      <c r="J17" s="30"/>
      <c r="L17" s="43"/>
      <c r="M17" s="43"/>
      <c r="N17" s="43"/>
      <c r="O17" s="43"/>
    </row>
    <row r="18" spans="1:15" x14ac:dyDescent="0.3">
      <c r="A18" s="39" t="s">
        <v>19</v>
      </c>
      <c r="B18" s="40">
        <v>8345.4699999999993</v>
      </c>
      <c r="C18" s="41">
        <v>8647.7088381686044</v>
      </c>
      <c r="D18" s="40">
        <v>8651.5583884195203</v>
      </c>
      <c r="E18" s="42">
        <v>8656.6784448901908</v>
      </c>
      <c r="G18" s="30"/>
      <c r="H18" s="30"/>
      <c r="I18" s="30"/>
      <c r="J18" s="30"/>
      <c r="L18" s="43"/>
      <c r="M18" s="43"/>
      <c r="N18" s="43"/>
      <c r="O18" s="43"/>
    </row>
    <row r="19" spans="1:15" x14ac:dyDescent="0.3">
      <c r="A19" s="25" t="s">
        <v>21</v>
      </c>
      <c r="B19" s="25"/>
      <c r="C19" s="25"/>
      <c r="D19" s="25"/>
      <c r="E19" s="25"/>
    </row>
    <row r="20" spans="1:15" x14ac:dyDescent="0.3">
      <c r="B20" s="30"/>
      <c r="C20" s="30"/>
      <c r="D20" s="30"/>
      <c r="E20" s="30"/>
      <c r="F20" s="890"/>
      <c r="G20" s="890"/>
      <c r="H20" s="890"/>
      <c r="I20" s="890"/>
    </row>
    <row r="21" spans="1:15" x14ac:dyDescent="0.3">
      <c r="B21" s="30"/>
      <c r="C21" s="30"/>
      <c r="D21" s="30"/>
      <c r="E21" s="30"/>
      <c r="F21" s="890"/>
      <c r="G21" s="890"/>
      <c r="H21" s="890"/>
      <c r="I21" s="890"/>
    </row>
    <row r="22" spans="1:15" x14ac:dyDescent="0.3">
      <c r="B22" s="30"/>
      <c r="C22" s="30"/>
      <c r="D22" s="30"/>
      <c r="E22" s="30"/>
      <c r="F22" s="890"/>
      <c r="G22" s="890"/>
      <c r="H22" s="890"/>
      <c r="I22" s="890"/>
    </row>
    <row r="23" spans="1:15" x14ac:dyDescent="0.3">
      <c r="B23" s="30"/>
      <c r="C23" s="30"/>
      <c r="D23" s="30"/>
      <c r="E23" s="30"/>
      <c r="F23" s="890"/>
      <c r="G23" s="890"/>
      <c r="H23" s="890"/>
      <c r="I23" s="890"/>
    </row>
    <row r="24" spans="1:15" x14ac:dyDescent="0.3">
      <c r="B24" s="30"/>
      <c r="C24" s="30"/>
      <c r="D24" s="30"/>
      <c r="E24" s="30"/>
      <c r="F24" s="890"/>
      <c r="G24" s="890"/>
      <c r="H24" s="890"/>
      <c r="I24" s="890"/>
    </row>
    <row r="25" spans="1:15" x14ac:dyDescent="0.3">
      <c r="B25" s="30"/>
      <c r="C25" s="30"/>
      <c r="D25" s="30"/>
      <c r="E25" s="30"/>
      <c r="F25" s="890"/>
      <c r="G25" s="890"/>
      <c r="H25" s="890"/>
      <c r="I25" s="890"/>
    </row>
    <row r="26" spans="1:15" x14ac:dyDescent="0.3">
      <c r="B26" s="30"/>
      <c r="C26" s="30"/>
      <c r="D26" s="30"/>
      <c r="E26" s="30"/>
      <c r="F26" s="890"/>
      <c r="G26" s="890"/>
      <c r="H26" s="890"/>
      <c r="I26" s="890"/>
    </row>
    <row r="27" spans="1:15" x14ac:dyDescent="0.3">
      <c r="B27" s="30"/>
      <c r="C27" s="30"/>
      <c r="D27" s="30"/>
      <c r="E27" s="30"/>
      <c r="F27" s="890"/>
      <c r="G27" s="890"/>
      <c r="H27" s="890"/>
      <c r="I27" s="890"/>
    </row>
    <row r="28" spans="1:15" x14ac:dyDescent="0.3">
      <c r="B28" s="30"/>
      <c r="C28" s="30"/>
      <c r="D28" s="30"/>
      <c r="E28" s="30"/>
      <c r="F28" s="890"/>
      <c r="G28" s="890"/>
      <c r="H28" s="890"/>
      <c r="I28" s="890"/>
    </row>
    <row r="29" spans="1:15" x14ac:dyDescent="0.3">
      <c r="B29" s="30"/>
      <c r="C29" s="30"/>
      <c r="D29" s="30"/>
      <c r="E29" s="30"/>
      <c r="F29" s="890"/>
      <c r="G29" s="890"/>
      <c r="H29" s="890"/>
      <c r="I29" s="890"/>
    </row>
    <row r="30" spans="1:15" x14ac:dyDescent="0.3">
      <c r="B30" s="30"/>
      <c r="C30" s="30"/>
      <c r="D30" s="30"/>
      <c r="E30" s="30"/>
      <c r="F30" s="890"/>
      <c r="G30" s="890"/>
      <c r="H30" s="890"/>
      <c r="I30" s="890"/>
    </row>
    <row r="31" spans="1:15" x14ac:dyDescent="0.3">
      <c r="B31" s="30"/>
      <c r="C31" s="30"/>
      <c r="D31" s="30"/>
      <c r="E31" s="30"/>
      <c r="F31" s="890"/>
      <c r="G31" s="890"/>
      <c r="H31" s="890"/>
      <c r="I31" s="890"/>
    </row>
    <row r="32" spans="1:15" x14ac:dyDescent="0.3">
      <c r="B32" s="30"/>
      <c r="C32" s="30"/>
      <c r="D32" s="30"/>
      <c r="E32" s="30"/>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E77CB-1DDB-4FE9-9CF4-219970A29B6A}">
  <dimension ref="A1:E27"/>
  <sheetViews>
    <sheetView showGridLines="0" workbookViewId="0">
      <selection activeCell="A15" sqref="A15"/>
    </sheetView>
  </sheetViews>
  <sheetFormatPr baseColWidth="10" defaultColWidth="11.453125" defaultRowHeight="13" x14ac:dyDescent="0.3"/>
  <cols>
    <col min="1" max="1" width="63.453125" style="4" customWidth="1"/>
    <col min="2" max="16384" width="11.453125" style="4"/>
  </cols>
  <sheetData>
    <row r="1" spans="1:5" x14ac:dyDescent="0.3">
      <c r="A1" s="44" t="s">
        <v>327</v>
      </c>
      <c r="B1" s="7"/>
      <c r="C1" s="7"/>
      <c r="D1" s="7"/>
      <c r="E1" s="7"/>
    </row>
    <row r="2" spans="1:5" x14ac:dyDescent="0.3">
      <c r="A2" s="44" t="s">
        <v>651</v>
      </c>
    </row>
    <row r="3" spans="1:5" x14ac:dyDescent="0.3">
      <c r="A3" s="44" t="s">
        <v>328</v>
      </c>
    </row>
    <row r="4" spans="1:5" x14ac:dyDescent="0.3">
      <c r="A4" s="45" t="s">
        <v>652</v>
      </c>
      <c r="B4" s="7"/>
      <c r="C4" s="7"/>
      <c r="D4" s="7"/>
      <c r="E4" s="7"/>
    </row>
    <row r="5" spans="1:5" x14ac:dyDescent="0.3">
      <c r="A5" s="7"/>
      <c r="B5" s="7"/>
      <c r="C5" s="7"/>
      <c r="D5" s="7"/>
      <c r="E5" s="7"/>
    </row>
    <row r="6" spans="1:5" x14ac:dyDescent="0.3">
      <c r="A6" s="248"/>
      <c r="B6" s="27">
        <v>2023</v>
      </c>
      <c r="C6" s="27">
        <v>2024</v>
      </c>
      <c r="D6" s="249">
        <v>2025</v>
      </c>
      <c r="E6" s="249">
        <v>2026</v>
      </c>
    </row>
    <row r="7" spans="1:5" x14ac:dyDescent="0.3">
      <c r="A7" s="10" t="s">
        <v>661</v>
      </c>
      <c r="B7" s="417">
        <v>60466019.242706239</v>
      </c>
      <c r="C7" s="417">
        <v>63121579.045549132</v>
      </c>
      <c r="D7" s="417">
        <v>64299015.533888556</v>
      </c>
      <c r="E7" s="417">
        <v>65689294.149046443</v>
      </c>
    </row>
    <row r="8" spans="1:5" x14ac:dyDescent="0.3">
      <c r="A8" s="247" t="s">
        <v>329</v>
      </c>
      <c r="B8" s="580">
        <v>3.6683189023926275</v>
      </c>
      <c r="C8" s="580">
        <v>4.391821780401429</v>
      </c>
      <c r="D8" s="580">
        <v>1.8653470115026209</v>
      </c>
      <c r="E8" s="580">
        <v>2.1622082447360924</v>
      </c>
    </row>
    <row r="9" spans="1:5" x14ac:dyDescent="0.3">
      <c r="A9" s="246" t="s">
        <v>976</v>
      </c>
      <c r="B9" s="878">
        <v>-28203.687867697095</v>
      </c>
      <c r="C9" s="878">
        <v>-23806.111056852154</v>
      </c>
      <c r="D9" s="878">
        <v>-62779.056871702895</v>
      </c>
      <c r="E9" s="878">
        <v>-47099.272135087289</v>
      </c>
    </row>
    <row r="10" spans="1:5" x14ac:dyDescent="0.3">
      <c r="A10" s="246" t="s">
        <v>977</v>
      </c>
      <c r="B10" s="418">
        <v>-522690.82240658649</v>
      </c>
      <c r="C10" s="418">
        <v>-976948.27013258357</v>
      </c>
      <c r="D10" s="418">
        <v>-183460.9606961105</v>
      </c>
      <c r="E10" s="418">
        <v>-386496.76143573876</v>
      </c>
    </row>
    <row r="11" spans="1:5" x14ac:dyDescent="0.3">
      <c r="A11" s="10" t="s">
        <v>653</v>
      </c>
      <c r="B11" s="29">
        <v>59915124.732431956</v>
      </c>
      <c r="C11" s="29">
        <v>62120824.664359696</v>
      </c>
      <c r="D11" s="29">
        <v>64052775.516320743</v>
      </c>
      <c r="E11" s="29">
        <v>65255698.115475617</v>
      </c>
    </row>
    <row r="12" spans="1:5" x14ac:dyDescent="0.3">
      <c r="A12" s="247" t="s">
        <v>329</v>
      </c>
      <c r="B12" s="580">
        <v>4.3049650477667143</v>
      </c>
      <c r="C12" s="580">
        <v>3.681374180188925</v>
      </c>
      <c r="D12" s="580">
        <v>3.1099890614772363</v>
      </c>
      <c r="E12" s="580">
        <v>1.8780179148495648</v>
      </c>
    </row>
    <row r="13" spans="1:5" x14ac:dyDescent="0.3">
      <c r="A13" s="7" t="s">
        <v>21</v>
      </c>
      <c r="B13" s="7"/>
      <c r="C13" s="7"/>
      <c r="D13" s="7"/>
      <c r="E13" s="7"/>
    </row>
    <row r="14" spans="1:5" x14ac:dyDescent="0.3">
      <c r="A14" s="7"/>
      <c r="B14" s="388"/>
      <c r="C14" s="388"/>
      <c r="D14" s="388"/>
      <c r="E14" s="388"/>
    </row>
    <row r="15" spans="1:5" x14ac:dyDescent="0.3">
      <c r="B15" s="46"/>
      <c r="C15" s="46"/>
      <c r="D15" s="46"/>
      <c r="E15" s="46"/>
    </row>
    <row r="16" spans="1:5" x14ac:dyDescent="0.3">
      <c r="B16" s="877"/>
      <c r="C16" s="877"/>
      <c r="D16" s="877"/>
      <c r="E16" s="877"/>
    </row>
    <row r="17" spans="2:5" x14ac:dyDescent="0.3">
      <c r="B17" s="877"/>
      <c r="C17" s="877"/>
      <c r="D17" s="877"/>
      <c r="E17" s="877"/>
    </row>
    <row r="18" spans="2:5" x14ac:dyDescent="0.3">
      <c r="B18" s="47"/>
      <c r="C18" s="47"/>
      <c r="D18" s="47"/>
      <c r="E18" s="47"/>
    </row>
    <row r="19" spans="2:5" x14ac:dyDescent="0.3">
      <c r="B19" s="47"/>
      <c r="C19" s="47"/>
      <c r="D19" s="47"/>
      <c r="E19" s="47"/>
    </row>
    <row r="22" spans="2:5" x14ac:dyDescent="0.3">
      <c r="B22" s="46"/>
      <c r="C22" s="46"/>
      <c r="D22" s="46"/>
      <c r="E22" s="46"/>
    </row>
    <row r="23" spans="2:5" x14ac:dyDescent="0.3">
      <c r="B23" s="46"/>
      <c r="C23" s="46"/>
      <c r="D23" s="46"/>
      <c r="E23" s="46"/>
    </row>
    <row r="24" spans="2:5" x14ac:dyDescent="0.3">
      <c r="B24" s="46"/>
      <c r="C24" s="46"/>
      <c r="D24" s="46"/>
      <c r="E24" s="46"/>
    </row>
    <row r="25" spans="2:5" x14ac:dyDescent="0.3">
      <c r="B25" s="46"/>
      <c r="C25" s="46"/>
      <c r="D25" s="46"/>
      <c r="E25" s="46"/>
    </row>
    <row r="26" spans="2:5" x14ac:dyDescent="0.3">
      <c r="B26" s="46"/>
      <c r="C26" s="46"/>
      <c r="D26" s="46"/>
      <c r="E26" s="46"/>
    </row>
    <row r="27" spans="2:5" x14ac:dyDescent="0.3">
      <c r="B27" s="46"/>
      <c r="C27" s="46"/>
      <c r="D27" s="46"/>
      <c r="E27" s="46"/>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C1E-9C95-4A46-A549-3A37A2873029}">
  <dimension ref="A1:E18"/>
  <sheetViews>
    <sheetView showGridLines="0" workbookViewId="0">
      <selection activeCell="B16" sqref="B16"/>
    </sheetView>
  </sheetViews>
  <sheetFormatPr baseColWidth="10" defaultColWidth="11.453125" defaultRowHeight="13" x14ac:dyDescent="0.3"/>
  <cols>
    <col min="1" max="1" width="36.453125" style="4" bestFit="1" customWidth="1"/>
    <col min="2" max="16384" width="11.453125" style="4"/>
  </cols>
  <sheetData>
    <row r="1" spans="1:5" x14ac:dyDescent="0.3">
      <c r="A1" s="278" t="s">
        <v>330</v>
      </c>
      <c r="B1" s="25"/>
      <c r="C1" s="25"/>
      <c r="D1" s="25"/>
      <c r="E1" s="25"/>
    </row>
    <row r="2" spans="1:5" x14ac:dyDescent="0.3">
      <c r="A2" s="278" t="s">
        <v>1226</v>
      </c>
      <c r="B2" s="25"/>
      <c r="C2" s="25"/>
      <c r="D2" s="25"/>
      <c r="E2" s="25"/>
    </row>
    <row r="3" spans="1:5" x14ac:dyDescent="0.3">
      <c r="A3" s="48"/>
      <c r="B3" s="25"/>
      <c r="C3" s="25"/>
      <c r="D3" s="25"/>
      <c r="E3" s="25"/>
    </row>
    <row r="4" spans="1:5" x14ac:dyDescent="0.3">
      <c r="A4" s="26"/>
      <c r="B4" s="27">
        <v>2023</v>
      </c>
      <c r="C4" s="27">
        <v>2024</v>
      </c>
      <c r="D4" s="581">
        <v>2025</v>
      </c>
      <c r="E4" s="273">
        <v>2026</v>
      </c>
    </row>
    <row r="5" spans="1:5" x14ac:dyDescent="0.3">
      <c r="A5" s="28" t="s">
        <v>48</v>
      </c>
      <c r="B5" s="250"/>
      <c r="C5" s="50"/>
      <c r="D5" s="250"/>
      <c r="E5" s="51"/>
    </row>
    <row r="6" spans="1:5" x14ac:dyDescent="0.3">
      <c r="A6" s="32" t="s">
        <v>331</v>
      </c>
      <c r="B6" s="841">
        <v>2.5850158005863433</v>
      </c>
      <c r="C6" s="844">
        <v>2.6390566367846313</v>
      </c>
      <c r="D6" s="841">
        <v>2.685157447038633</v>
      </c>
      <c r="E6" s="845">
        <v>2.710912780390462</v>
      </c>
    </row>
    <row r="7" spans="1:5" x14ac:dyDescent="0.3">
      <c r="A7" s="32" t="s">
        <v>332</v>
      </c>
      <c r="B7" s="841">
        <v>3.960000000000008</v>
      </c>
      <c r="C7" s="844">
        <v>3.6399999999999988</v>
      </c>
      <c r="D7" s="841">
        <v>3.3400000000000096</v>
      </c>
      <c r="E7" s="845">
        <v>3.069999999999995</v>
      </c>
    </row>
    <row r="8" spans="1:5" x14ac:dyDescent="0.3">
      <c r="A8" s="49" t="s">
        <v>51</v>
      </c>
      <c r="B8" s="251"/>
      <c r="C8" s="274"/>
      <c r="D8" s="251"/>
      <c r="E8" s="52"/>
    </row>
    <row r="9" spans="1:5" x14ac:dyDescent="0.3">
      <c r="A9" s="39" t="s">
        <v>333</v>
      </c>
      <c r="B9" s="252">
        <v>331</v>
      </c>
      <c r="C9" s="275">
        <v>331</v>
      </c>
      <c r="D9" s="252">
        <v>331</v>
      </c>
      <c r="E9" s="53">
        <v>331</v>
      </c>
    </row>
    <row r="10" spans="1:5" x14ac:dyDescent="0.3">
      <c r="A10" s="54" t="s">
        <v>21</v>
      </c>
      <c r="B10" s="25"/>
      <c r="C10" s="25"/>
      <c r="D10" s="25"/>
      <c r="E10" s="25"/>
    </row>
    <row r="12" spans="1:5" x14ac:dyDescent="0.3">
      <c r="B12" s="55"/>
      <c r="C12" s="55"/>
      <c r="D12" s="55"/>
      <c r="E12" s="55"/>
    </row>
    <row r="14" spans="1:5" x14ac:dyDescent="0.3">
      <c r="B14" s="80"/>
      <c r="C14" s="80"/>
      <c r="D14" s="80"/>
      <c r="E14" s="80"/>
    </row>
    <row r="15" spans="1:5" x14ac:dyDescent="0.3">
      <c r="B15" s="80"/>
      <c r="C15" s="80"/>
      <c r="D15" s="80"/>
      <c r="E15" s="80"/>
    </row>
    <row r="16" spans="1:5" x14ac:dyDescent="0.3">
      <c r="B16" s="80"/>
      <c r="C16" s="80"/>
      <c r="D16" s="80"/>
      <c r="E16" s="80"/>
    </row>
    <row r="18" spans="2:5" x14ac:dyDescent="0.3">
      <c r="B18" s="80"/>
      <c r="C18" s="80"/>
      <c r="D18" s="80"/>
      <c r="E18" s="8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1DF16-5516-4CD9-8C7A-6C766A28A6D3}">
  <dimension ref="A1:L23"/>
  <sheetViews>
    <sheetView workbookViewId="0">
      <selection activeCell="A3" sqref="A3"/>
    </sheetView>
  </sheetViews>
  <sheetFormatPr baseColWidth="10" defaultColWidth="10.453125" defaultRowHeight="13" x14ac:dyDescent="0.3"/>
  <cols>
    <col min="1" max="1" width="74.453125" style="7" customWidth="1"/>
    <col min="2" max="3" width="12.1796875" style="7" customWidth="1"/>
    <col min="4" max="4" width="10.453125" style="7"/>
    <col min="5" max="5" width="10.81640625" style="7" bestFit="1" customWidth="1"/>
    <col min="6" max="16384" width="10.453125" style="7"/>
  </cols>
  <sheetData>
    <row r="1" spans="1:12" x14ac:dyDescent="0.3">
      <c r="A1" s="82" t="s">
        <v>37</v>
      </c>
      <c r="B1" s="489"/>
      <c r="F1" s="25"/>
      <c r="G1" s="25"/>
    </row>
    <row r="2" spans="1:12" ht="14.5" x14ac:dyDescent="0.3">
      <c r="A2" s="6" t="s">
        <v>724</v>
      </c>
    </row>
    <row r="3" spans="1:12" x14ac:dyDescent="0.3">
      <c r="A3" s="7" t="s">
        <v>600</v>
      </c>
    </row>
    <row r="4" spans="1:12" x14ac:dyDescent="0.3">
      <c r="E4" s="635"/>
    </row>
    <row r="5" spans="1:12" x14ac:dyDescent="0.3">
      <c r="A5" s="532" t="s">
        <v>257</v>
      </c>
      <c r="B5" s="147" t="s">
        <v>300</v>
      </c>
      <c r="C5" s="533" t="s">
        <v>276</v>
      </c>
      <c r="E5" s="95"/>
    </row>
    <row r="6" spans="1:12" ht="14.5" x14ac:dyDescent="0.3">
      <c r="A6" s="594" t="s">
        <v>715</v>
      </c>
      <c r="B6" s="155">
        <v>1648831.5171987144</v>
      </c>
      <c r="C6" s="747">
        <v>0.68520514058291004</v>
      </c>
      <c r="E6" s="95"/>
      <c r="H6" s="388"/>
      <c r="I6" s="388"/>
      <c r="J6" s="388"/>
      <c r="L6" s="388"/>
    </row>
    <row r="7" spans="1:12" ht="14.5" x14ac:dyDescent="0.3">
      <c r="A7" s="594" t="s">
        <v>716</v>
      </c>
      <c r="B7" s="155">
        <v>323928.95711599989</v>
      </c>
      <c r="C7" s="747">
        <v>0.13461520130124618</v>
      </c>
      <c r="D7" s="95"/>
      <c r="E7" s="95"/>
      <c r="H7" s="388"/>
      <c r="J7" s="388"/>
      <c r="L7" s="388"/>
    </row>
    <row r="8" spans="1:12" ht="14.5" x14ac:dyDescent="0.3">
      <c r="A8" s="594" t="s">
        <v>717</v>
      </c>
      <c r="B8" s="155">
        <v>94452.799807999996</v>
      </c>
      <c r="C8" s="747">
        <v>3.9251763018725822E-2</v>
      </c>
      <c r="E8" s="636"/>
      <c r="H8" s="388"/>
      <c r="J8" s="388"/>
      <c r="L8" s="388"/>
    </row>
    <row r="9" spans="1:12" ht="14.5" x14ac:dyDescent="0.3">
      <c r="A9" s="594" t="s">
        <v>718</v>
      </c>
      <c r="B9" s="155">
        <v>-743599.91596109816</v>
      </c>
      <c r="C9" s="747">
        <v>-0.30901791944104257</v>
      </c>
      <c r="E9" s="95"/>
      <c r="H9" s="388"/>
      <c r="J9" s="388"/>
      <c r="L9" s="388"/>
    </row>
    <row r="10" spans="1:12" ht="14.5" x14ac:dyDescent="0.3">
      <c r="A10" s="594" t="s">
        <v>719</v>
      </c>
      <c r="B10" s="155">
        <v>-221045.186774</v>
      </c>
      <c r="C10" s="747">
        <v>-9.1859778697085892E-2</v>
      </c>
      <c r="E10" s="95"/>
      <c r="H10" s="388"/>
      <c r="J10" s="388"/>
      <c r="L10" s="388"/>
    </row>
    <row r="11" spans="1:12" x14ac:dyDescent="0.3">
      <c r="A11" s="594" t="s">
        <v>277</v>
      </c>
      <c r="B11" s="155">
        <v>-682411.62698607345</v>
      </c>
      <c r="C11" s="747">
        <v>-0.28358989376841914</v>
      </c>
      <c r="E11" s="95"/>
      <c r="H11" s="388"/>
      <c r="I11" s="388"/>
      <c r="J11" s="388"/>
      <c r="L11" s="388"/>
    </row>
    <row r="12" spans="1:12" x14ac:dyDescent="0.3">
      <c r="A12" s="594" t="s">
        <v>278</v>
      </c>
      <c r="B12" s="155">
        <v>-51151.789693822961</v>
      </c>
      <c r="C12" s="747">
        <v>-2.1257156284694736E-2</v>
      </c>
      <c r="E12" s="95"/>
      <c r="H12" s="388"/>
      <c r="I12" s="389"/>
      <c r="J12" s="388"/>
      <c r="L12" s="388"/>
    </row>
    <row r="13" spans="1:12" x14ac:dyDescent="0.3">
      <c r="A13" s="594" t="s">
        <v>720</v>
      </c>
      <c r="B13" s="155">
        <v>-68315.923801524565</v>
      </c>
      <c r="C13" s="747">
        <v>-2.8390057858672949E-2</v>
      </c>
    </row>
    <row r="14" spans="1:12" x14ac:dyDescent="0.3">
      <c r="A14" s="594" t="s">
        <v>721</v>
      </c>
      <c r="B14" s="155">
        <v>-7564.8</v>
      </c>
      <c r="C14" s="747">
        <v>-3.1437049773818089E-3</v>
      </c>
    </row>
    <row r="15" spans="1:12" ht="14.5" x14ac:dyDescent="0.3">
      <c r="A15" s="594" t="s">
        <v>722</v>
      </c>
      <c r="B15" s="155">
        <v>-23502.992296000004</v>
      </c>
      <c r="C15" s="747">
        <v>-9.7671417439061849E-3</v>
      </c>
    </row>
    <row r="16" spans="1:12" x14ac:dyDescent="0.3">
      <c r="A16" s="535" t="s">
        <v>279</v>
      </c>
      <c r="B16" s="536">
        <v>269621.0386101951</v>
      </c>
      <c r="C16" s="748">
        <v>0.11204645213167871</v>
      </c>
    </row>
    <row r="17" spans="1:3" ht="29.5" customHeight="1" x14ac:dyDescent="0.3">
      <c r="A17" s="1089" t="s">
        <v>929</v>
      </c>
      <c r="B17" s="1089"/>
      <c r="C17" s="1089"/>
    </row>
    <row r="18" spans="1:3" ht="25.25" customHeight="1" x14ac:dyDescent="0.3">
      <c r="A18" s="1089" t="s">
        <v>930</v>
      </c>
      <c r="B18" s="1089"/>
      <c r="C18" s="1089"/>
    </row>
    <row r="19" spans="1:3" x14ac:dyDescent="0.3">
      <c r="A19" s="1090" t="s">
        <v>723</v>
      </c>
      <c r="B19" s="1090"/>
      <c r="C19" s="1090"/>
    </row>
    <row r="20" spans="1:3" x14ac:dyDescent="0.3">
      <c r="A20" s="7" t="s">
        <v>21</v>
      </c>
    </row>
    <row r="23" spans="1:3" x14ac:dyDescent="0.3">
      <c r="A23" s="489"/>
    </row>
  </sheetData>
  <mergeCells count="3">
    <mergeCell ref="A17:C17"/>
    <mergeCell ref="A18:C18"/>
    <mergeCell ref="A19:C19"/>
  </mergeCells>
  <conditionalFormatting sqref="J9:J10">
    <cfRule type="cellIs" dxfId="2" priority="1" stopIfTrue="1" operator="equal">
      <formula>"n.d."</formula>
    </cfRule>
  </conditionalFormatting>
  <conditionalFormatting sqref="J7">
    <cfRule type="cellIs" dxfId="1" priority="3" stopIfTrue="1" operator="equal">
      <formula>"n.d."</formula>
    </cfRule>
  </conditionalFormatting>
  <conditionalFormatting sqref="J8">
    <cfRule type="cellIs" dxfId="0" priority="2" stopIfTrue="1" operator="equal">
      <formula>"n.d."</formula>
    </cfRule>
  </conditionalFormatting>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B27E-CCC4-4217-AEC4-0EA447C97C9F}">
  <dimension ref="A1:H43"/>
  <sheetViews>
    <sheetView showGridLines="0" workbookViewId="0">
      <selection activeCell="A20" sqref="A20"/>
    </sheetView>
  </sheetViews>
  <sheetFormatPr baseColWidth="10" defaultColWidth="11.453125" defaultRowHeight="13" x14ac:dyDescent="0.3"/>
  <cols>
    <col min="1" max="1" width="49.453125" style="4" customWidth="1"/>
    <col min="2" max="16384" width="11.453125" style="4"/>
  </cols>
  <sheetData>
    <row r="1" spans="1:8" x14ac:dyDescent="0.3">
      <c r="A1" s="278" t="s">
        <v>334</v>
      </c>
      <c r="B1" s="25"/>
      <c r="C1" s="25"/>
      <c r="D1" s="25"/>
      <c r="E1" s="25"/>
    </row>
    <row r="2" spans="1:8" x14ac:dyDescent="0.3">
      <c r="A2" s="278" t="s">
        <v>654</v>
      </c>
      <c r="B2" s="25"/>
      <c r="C2" s="25"/>
      <c r="D2" s="25"/>
      <c r="E2" s="25"/>
    </row>
    <row r="3" spans="1:8" x14ac:dyDescent="0.3">
      <c r="A3" s="1235" t="s">
        <v>655</v>
      </c>
      <c r="B3" s="1235"/>
      <c r="C3" s="1235"/>
      <c r="D3" s="1235"/>
      <c r="E3" s="1235"/>
    </row>
    <row r="4" spans="1:8" x14ac:dyDescent="0.3">
      <c r="A4" s="554"/>
      <c r="B4" s="555"/>
      <c r="C4" s="891"/>
      <c r="D4" s="891"/>
      <c r="E4" s="891"/>
    </row>
    <row r="5" spans="1:8" x14ac:dyDescent="0.3">
      <c r="A5" s="115" t="s">
        <v>335</v>
      </c>
      <c r="B5" s="116" t="s">
        <v>336</v>
      </c>
      <c r="C5" s="116" t="s">
        <v>337</v>
      </c>
      <c r="D5" s="117" t="s">
        <v>338</v>
      </c>
      <c r="E5" s="117">
        <v>2026</v>
      </c>
    </row>
    <row r="6" spans="1:8" x14ac:dyDescent="0.3">
      <c r="A6" s="56" t="s">
        <v>339</v>
      </c>
      <c r="B6" s="57">
        <v>58018062.392362013</v>
      </c>
      <c r="C6" s="58">
        <v>61144078.072140947</v>
      </c>
      <c r="D6" s="57">
        <v>63964188.16956374</v>
      </c>
      <c r="E6" s="59">
        <v>65794678.011949033</v>
      </c>
      <c r="G6" s="80"/>
      <c r="H6" s="883"/>
    </row>
    <row r="7" spans="1:8" x14ac:dyDescent="0.3">
      <c r="A7" s="60" t="s">
        <v>263</v>
      </c>
      <c r="B7" s="61">
        <v>47810248.754022472</v>
      </c>
      <c r="C7" s="62">
        <v>51398085.31701421</v>
      </c>
      <c r="D7" s="61">
        <v>53685632.850911267</v>
      </c>
      <c r="E7" s="63">
        <v>55655660.836690068</v>
      </c>
      <c r="G7" s="30"/>
      <c r="H7" s="80"/>
    </row>
    <row r="8" spans="1:8" x14ac:dyDescent="0.3">
      <c r="A8" s="60" t="s">
        <v>340</v>
      </c>
      <c r="B8" s="61">
        <v>2008423.150644168</v>
      </c>
      <c r="C8" s="62">
        <v>1300359.4695678581</v>
      </c>
      <c r="D8" s="61">
        <v>1075314.8552049499</v>
      </c>
      <c r="E8" s="63">
        <v>1430141.3837834392</v>
      </c>
      <c r="G8" s="30"/>
      <c r="H8" s="30"/>
    </row>
    <row r="9" spans="1:8" x14ac:dyDescent="0.3">
      <c r="A9" s="60" t="s">
        <v>341</v>
      </c>
      <c r="B9" s="61">
        <v>45801825.603378303</v>
      </c>
      <c r="C9" s="62">
        <v>50097725.847446352</v>
      </c>
      <c r="D9" s="61">
        <v>52610317.99570632</v>
      </c>
      <c r="E9" s="63">
        <v>54225519.452906631</v>
      </c>
      <c r="G9" s="30"/>
      <c r="H9" s="30"/>
    </row>
    <row r="10" spans="1:8" x14ac:dyDescent="0.3">
      <c r="A10" s="60" t="s">
        <v>266</v>
      </c>
      <c r="B10" s="61">
        <v>1770836.2040764997</v>
      </c>
      <c r="C10" s="62">
        <v>1028064.1928585023</v>
      </c>
      <c r="D10" s="61">
        <v>1327079.8285706928</v>
      </c>
      <c r="E10" s="63">
        <v>892223.15635364712</v>
      </c>
      <c r="G10" s="30"/>
      <c r="H10" s="30"/>
    </row>
    <row r="11" spans="1:8" x14ac:dyDescent="0.3">
      <c r="A11" s="60" t="s">
        <v>342</v>
      </c>
      <c r="B11" s="61">
        <v>2788419.455403042</v>
      </c>
      <c r="C11" s="62">
        <v>2844811.3504482303</v>
      </c>
      <c r="D11" s="61">
        <v>2913092.33174178</v>
      </c>
      <c r="E11" s="63">
        <v>2984178.9158553192</v>
      </c>
      <c r="G11" s="30"/>
      <c r="H11" s="30"/>
    </row>
    <row r="12" spans="1:8" ht="14.5" x14ac:dyDescent="0.3">
      <c r="A12" s="64" t="s">
        <v>979</v>
      </c>
      <c r="B12" s="65">
        <v>5648557.9788600001</v>
      </c>
      <c r="C12" s="66">
        <v>5873117.2118200008</v>
      </c>
      <c r="D12" s="65">
        <v>6038383.1583400005</v>
      </c>
      <c r="E12" s="67">
        <v>6262615.103050001</v>
      </c>
      <c r="G12" s="30"/>
      <c r="H12" s="30"/>
    </row>
    <row r="13" spans="1:8" ht="39" customHeight="1" x14ac:dyDescent="0.3">
      <c r="A13" s="1236" t="s">
        <v>343</v>
      </c>
      <c r="B13" s="1236"/>
      <c r="C13" s="1236"/>
      <c r="D13" s="1236"/>
      <c r="E13" s="1236"/>
    </row>
    <row r="14" spans="1:8" x14ac:dyDescent="0.3">
      <c r="A14" s="555" t="s">
        <v>21</v>
      </c>
      <c r="B14" s="68"/>
      <c r="C14" s="68"/>
      <c r="D14" s="68"/>
      <c r="E14" s="68"/>
    </row>
    <row r="15" spans="1:8" x14ac:dyDescent="0.3">
      <c r="A15" s="555"/>
      <c r="B15" s="69"/>
      <c r="C15" s="69"/>
      <c r="D15" s="882"/>
      <c r="E15" s="69"/>
    </row>
    <row r="17" spans="2:5" x14ac:dyDescent="0.3">
      <c r="B17" s="166"/>
    </row>
    <row r="29" spans="2:5" x14ac:dyDescent="0.3">
      <c r="B29" s="30"/>
      <c r="C29" s="30"/>
      <c r="D29" s="30"/>
      <c r="E29" s="30"/>
    </row>
    <row r="30" spans="2:5" x14ac:dyDescent="0.3">
      <c r="B30" s="30"/>
      <c r="C30" s="30"/>
      <c r="D30" s="30"/>
      <c r="E30" s="30"/>
    </row>
    <row r="36" spans="2:5" x14ac:dyDescent="0.3">
      <c r="B36" s="43"/>
      <c r="C36" s="43"/>
      <c r="D36" s="43"/>
      <c r="E36" s="43"/>
    </row>
    <row r="37" spans="2:5" x14ac:dyDescent="0.3">
      <c r="B37" s="43"/>
      <c r="C37" s="43"/>
      <c r="D37" s="43"/>
      <c r="E37" s="43"/>
    </row>
    <row r="38" spans="2:5" x14ac:dyDescent="0.3">
      <c r="B38" s="43"/>
      <c r="C38" s="43"/>
      <c r="D38" s="43"/>
      <c r="E38" s="43"/>
    </row>
    <row r="39" spans="2:5" x14ac:dyDescent="0.3">
      <c r="B39" s="43"/>
      <c r="C39" s="43"/>
      <c r="D39" s="43"/>
      <c r="E39" s="43"/>
    </row>
    <row r="40" spans="2:5" x14ac:dyDescent="0.3">
      <c r="B40" s="43"/>
      <c r="C40" s="43"/>
      <c r="D40" s="43"/>
      <c r="E40" s="43"/>
    </row>
    <row r="41" spans="2:5" x14ac:dyDescent="0.3">
      <c r="B41" s="43"/>
      <c r="C41" s="43"/>
      <c r="D41" s="43"/>
      <c r="E41" s="43"/>
    </row>
    <row r="42" spans="2:5" x14ac:dyDescent="0.3">
      <c r="B42" s="43"/>
      <c r="C42" s="43"/>
      <c r="D42" s="43"/>
      <c r="E42" s="43"/>
    </row>
    <row r="43" spans="2:5" x14ac:dyDescent="0.3">
      <c r="B43" s="43"/>
      <c r="C43" s="43"/>
      <c r="D43" s="43"/>
      <c r="E43" s="43"/>
    </row>
  </sheetData>
  <mergeCells count="2">
    <mergeCell ref="A3:E3"/>
    <mergeCell ref="A13:E13"/>
  </mergeCells>
  <pageMargins left="0.7" right="0.7" top="0.75" bottom="0.75" header="0.3" footer="0.3"/>
  <pageSetup paperSize="9" orientation="portrait" horizontalDpi="90" verticalDpi="9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E7A5-BD4F-4256-9DC4-4B2769844F56}">
  <dimension ref="A1:K29"/>
  <sheetViews>
    <sheetView showGridLines="0" workbookViewId="0">
      <selection activeCell="A15" sqref="A15"/>
    </sheetView>
  </sheetViews>
  <sheetFormatPr baseColWidth="10" defaultColWidth="11.453125" defaultRowHeight="13" x14ac:dyDescent="0.3"/>
  <cols>
    <col min="1" max="1" width="54.81640625" style="4" customWidth="1"/>
    <col min="2" max="16384" width="11.453125" style="4"/>
  </cols>
  <sheetData>
    <row r="1" spans="1:11" x14ac:dyDescent="0.3">
      <c r="A1" s="278" t="s">
        <v>344</v>
      </c>
      <c r="B1" s="25"/>
      <c r="C1" s="25"/>
      <c r="D1" s="25"/>
      <c r="E1" s="25"/>
    </row>
    <row r="2" spans="1:11" x14ac:dyDescent="0.3">
      <c r="A2" s="278" t="s">
        <v>656</v>
      </c>
      <c r="B2" s="25"/>
      <c r="C2" s="25"/>
      <c r="D2" s="25"/>
      <c r="E2" s="25"/>
    </row>
    <row r="3" spans="1:11" x14ac:dyDescent="0.3">
      <c r="A3" s="562" t="s">
        <v>806</v>
      </c>
      <c r="B3" s="25"/>
      <c r="C3" s="25"/>
      <c r="D3" s="25"/>
      <c r="E3" s="25"/>
    </row>
    <row r="4" spans="1:11" x14ac:dyDescent="0.3">
      <c r="A4" s="48"/>
      <c r="B4" s="25"/>
      <c r="C4" s="25"/>
      <c r="D4" s="25"/>
      <c r="E4" s="25"/>
    </row>
    <row r="5" spans="1:11" x14ac:dyDescent="0.3">
      <c r="A5" s="70"/>
      <c r="B5" s="71">
        <v>2023</v>
      </c>
      <c r="C5" s="71">
        <v>2024</v>
      </c>
      <c r="D5" s="71">
        <v>2025</v>
      </c>
      <c r="E5" s="71">
        <v>2026</v>
      </c>
    </row>
    <row r="6" spans="1:11" x14ac:dyDescent="0.3">
      <c r="A6" s="789" t="s">
        <v>956</v>
      </c>
      <c r="B6" s="72">
        <v>58412925.954342417</v>
      </c>
      <c r="C6" s="72">
        <v>59384965.212664872</v>
      </c>
      <c r="D6" s="73">
        <v>60207033.849097177</v>
      </c>
      <c r="E6" s="72">
        <v>60692729.211239047</v>
      </c>
      <c r="G6" s="270"/>
      <c r="H6" s="30"/>
      <c r="I6" s="30"/>
      <c r="J6" s="30"/>
      <c r="K6" s="30"/>
    </row>
    <row r="7" spans="1:11" x14ac:dyDescent="0.3">
      <c r="A7" s="74" t="s">
        <v>657</v>
      </c>
      <c r="B7" s="788">
        <v>60260123.202749997</v>
      </c>
      <c r="C7" s="785">
        <v>61231763.390490003</v>
      </c>
      <c r="D7" s="786">
        <v>62283842.282839999</v>
      </c>
      <c r="E7" s="786">
        <v>62869432.695859998</v>
      </c>
      <c r="F7" s="787"/>
      <c r="G7" s="270"/>
      <c r="H7" s="75"/>
      <c r="I7" s="75"/>
      <c r="J7" s="75"/>
      <c r="K7" s="75"/>
    </row>
    <row r="8" spans="1:11" x14ac:dyDescent="0.3">
      <c r="A8" s="76" t="s">
        <v>591</v>
      </c>
      <c r="B8" s="566">
        <v>-0.72141021049831888</v>
      </c>
      <c r="C8" s="567">
        <v>1.6124098924657631</v>
      </c>
      <c r="D8" s="567">
        <v>1.718191399526205</v>
      </c>
      <c r="E8" s="567">
        <v>0.94019635199238394</v>
      </c>
      <c r="G8" s="75"/>
    </row>
    <row r="9" spans="1:11" x14ac:dyDescent="0.3">
      <c r="A9" s="77" t="s">
        <v>345</v>
      </c>
      <c r="B9" s="78">
        <v>1847197.24840758</v>
      </c>
      <c r="C9" s="78">
        <v>1846798.1778251305</v>
      </c>
      <c r="D9" s="78">
        <v>2076808.4337428212</v>
      </c>
      <c r="E9" s="78">
        <v>2176703.4846209511</v>
      </c>
    </row>
    <row r="10" spans="1:11" x14ac:dyDescent="0.3">
      <c r="A10" s="77" t="s">
        <v>955</v>
      </c>
      <c r="B10" s="568">
        <v>3.1623090578469126</v>
      </c>
      <c r="C10" s="568">
        <v>3.1098749847061846</v>
      </c>
      <c r="D10" s="568">
        <v>3.4494448587986115</v>
      </c>
      <c r="E10" s="568">
        <v>3.5864320370978975</v>
      </c>
    </row>
    <row r="11" spans="1:11" x14ac:dyDescent="0.3">
      <c r="A11" s="79" t="s">
        <v>346</v>
      </c>
      <c r="B11" s="569">
        <v>0.70421441567965859</v>
      </c>
      <c r="C11" s="569">
        <v>0.69090226295321122</v>
      </c>
      <c r="D11" s="569">
        <v>0.76292813361803236</v>
      </c>
      <c r="E11" s="569">
        <v>0.78230320696629629</v>
      </c>
      <c r="G11" s="526"/>
    </row>
    <row r="12" spans="1:11" x14ac:dyDescent="0.3">
      <c r="A12" s="576" t="s">
        <v>658</v>
      </c>
      <c r="B12" s="25"/>
      <c r="C12" s="25"/>
      <c r="D12" s="25"/>
      <c r="E12" s="25"/>
    </row>
    <row r="13" spans="1:11" x14ac:dyDescent="0.3">
      <c r="A13" s="25" t="s">
        <v>21</v>
      </c>
      <c r="B13" s="25"/>
      <c r="C13" s="25"/>
      <c r="D13" s="25"/>
      <c r="E13" s="25"/>
    </row>
    <row r="14" spans="1:11" x14ac:dyDescent="0.3">
      <c r="B14" s="30"/>
      <c r="C14" s="75"/>
      <c r="D14" s="30"/>
      <c r="E14" s="30"/>
    </row>
    <row r="16" spans="1:11" x14ac:dyDescent="0.3">
      <c r="A16" s="793"/>
      <c r="B16" s="30"/>
      <c r="C16" s="30"/>
      <c r="D16" s="30"/>
      <c r="E16" s="30"/>
    </row>
    <row r="17" spans="1:5" x14ac:dyDescent="0.3">
      <c r="A17" s="793"/>
      <c r="B17" s="794"/>
      <c r="C17" s="794"/>
      <c r="D17" s="794"/>
      <c r="E17" s="794"/>
    </row>
    <row r="18" spans="1:5" x14ac:dyDescent="0.3">
      <c r="A18" s="795"/>
      <c r="B18" s="796"/>
      <c r="C18" s="796"/>
      <c r="D18" s="796"/>
      <c r="E18" s="796"/>
    </row>
    <row r="19" spans="1:5" x14ac:dyDescent="0.3">
      <c r="B19" s="46"/>
      <c r="C19" s="46"/>
      <c r="D19" s="46"/>
      <c r="E19" s="46"/>
    </row>
    <row r="20" spans="1:5" x14ac:dyDescent="0.3">
      <c r="A20" s="797"/>
      <c r="B20" s="30"/>
      <c r="C20" s="30"/>
      <c r="D20" s="30"/>
      <c r="E20" s="30"/>
    </row>
    <row r="21" spans="1:5" x14ac:dyDescent="0.3">
      <c r="B21" s="47"/>
      <c r="C21" s="47"/>
      <c r="D21" s="47"/>
      <c r="E21" s="47"/>
    </row>
    <row r="24" spans="1:5" ht="14.5" customHeight="1" x14ac:dyDescent="0.3">
      <c r="B24" s="81"/>
      <c r="C24" s="81"/>
      <c r="D24" s="81"/>
      <c r="E24" s="81"/>
    </row>
    <row r="25" spans="1:5" x14ac:dyDescent="0.3">
      <c r="B25" s="81"/>
      <c r="C25" s="81"/>
      <c r="D25" s="81"/>
      <c r="E25" s="81"/>
    </row>
    <row r="26" spans="1:5" x14ac:dyDescent="0.3">
      <c r="B26" s="81"/>
      <c r="C26" s="81"/>
      <c r="D26" s="81"/>
      <c r="E26" s="81"/>
    </row>
    <row r="27" spans="1:5" x14ac:dyDescent="0.3">
      <c r="B27" s="81"/>
      <c r="C27" s="81"/>
      <c r="D27" s="81"/>
      <c r="E27" s="81"/>
    </row>
    <row r="28" spans="1:5" x14ac:dyDescent="0.3">
      <c r="B28" s="81"/>
      <c r="C28" s="81"/>
      <c r="D28" s="81"/>
      <c r="E28" s="81"/>
    </row>
    <row r="29" spans="1:5" x14ac:dyDescent="0.3">
      <c r="B29" s="81"/>
      <c r="C29" s="81"/>
      <c r="D29" s="81"/>
      <c r="E29" s="81"/>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21E5-B3E1-4D7D-8C85-CD39E97E9007}">
  <dimension ref="A1:E19"/>
  <sheetViews>
    <sheetView showGridLines="0" workbookViewId="0">
      <selection activeCell="C6" sqref="C6"/>
    </sheetView>
  </sheetViews>
  <sheetFormatPr baseColWidth="10" defaultColWidth="11.453125" defaultRowHeight="13" x14ac:dyDescent="0.3"/>
  <cols>
    <col min="1" max="1" width="40.453125" style="4" bestFit="1" customWidth="1"/>
    <col min="2" max="16384" width="11.453125" style="4"/>
  </cols>
  <sheetData>
    <row r="1" spans="1:5" x14ac:dyDescent="0.3">
      <c r="A1" s="82" t="s">
        <v>347</v>
      </c>
      <c r="B1" s="25"/>
      <c r="C1" s="25"/>
      <c r="D1" s="25"/>
      <c r="E1" s="25"/>
    </row>
    <row r="2" spans="1:5" x14ac:dyDescent="0.3">
      <c r="A2" s="82" t="s">
        <v>659</v>
      </c>
      <c r="B2" s="25"/>
      <c r="C2" s="25"/>
      <c r="D2" s="25"/>
      <c r="E2" s="25"/>
    </row>
    <row r="3" spans="1:5" x14ac:dyDescent="0.3">
      <c r="A3" s="562" t="s">
        <v>650</v>
      </c>
      <c r="B3" s="25"/>
      <c r="C3" s="25"/>
      <c r="D3" s="25"/>
      <c r="E3" s="25"/>
    </row>
    <row r="4" spans="1:5" x14ac:dyDescent="0.3">
      <c r="A4" s="562"/>
      <c r="B4" s="25"/>
      <c r="C4" s="25"/>
      <c r="D4" s="25"/>
      <c r="E4" s="25"/>
    </row>
    <row r="5" spans="1:5" x14ac:dyDescent="0.3">
      <c r="A5" s="83"/>
      <c r="B5" s="291">
        <v>2023</v>
      </c>
      <c r="C5" s="291">
        <v>2024</v>
      </c>
      <c r="D5" s="291">
        <v>2025</v>
      </c>
      <c r="E5" s="291">
        <v>2026</v>
      </c>
    </row>
    <row r="6" spans="1:5" x14ac:dyDescent="0.3">
      <c r="A6" s="84" t="s">
        <v>348</v>
      </c>
      <c r="B6" s="782">
        <v>60260123.202753544</v>
      </c>
      <c r="C6" s="782">
        <v>61231763.390486792</v>
      </c>
      <c r="D6" s="782">
        <v>62283842.282840371</v>
      </c>
      <c r="E6" s="783">
        <v>62869432.695864327</v>
      </c>
    </row>
    <row r="7" spans="1:5" x14ac:dyDescent="0.3">
      <c r="A7" s="85" t="s">
        <v>349</v>
      </c>
      <c r="B7" s="435">
        <v>60249844.037753545</v>
      </c>
      <c r="C7" s="435">
        <v>61225888.907486796</v>
      </c>
      <c r="D7" s="435">
        <v>62280708.258840375</v>
      </c>
      <c r="E7" s="784">
        <v>62867904.056864329</v>
      </c>
    </row>
    <row r="8" spans="1:5" x14ac:dyDescent="0.3">
      <c r="A8" s="86" t="s">
        <v>350</v>
      </c>
      <c r="B8" s="87">
        <v>10279.165000000001</v>
      </c>
      <c r="C8" s="87">
        <v>5874.4830000000002</v>
      </c>
      <c r="D8" s="87">
        <v>3134.0239999999999</v>
      </c>
      <c r="E8" s="87">
        <v>1528.6389999999999</v>
      </c>
    </row>
    <row r="9" spans="1:5" x14ac:dyDescent="0.3">
      <c r="A9" s="25" t="s">
        <v>21</v>
      </c>
      <c r="B9" s="25"/>
      <c r="C9" s="25"/>
      <c r="D9" s="25"/>
      <c r="E9" s="25"/>
    </row>
    <row r="10" spans="1:5" x14ac:dyDescent="0.3">
      <c r="B10" s="46"/>
      <c r="C10" s="46"/>
      <c r="D10" s="46"/>
      <c r="E10" s="46"/>
    </row>
    <row r="11" spans="1:5" x14ac:dyDescent="0.3">
      <c r="B11" s="30"/>
      <c r="C11" s="30"/>
      <c r="D11" s="30"/>
      <c r="E11" s="30"/>
    </row>
    <row r="12" spans="1:5" x14ac:dyDescent="0.3">
      <c r="B12" s="46"/>
      <c r="C12" s="46"/>
      <c r="D12" s="46"/>
      <c r="E12" s="46"/>
    </row>
    <row r="13" spans="1:5" x14ac:dyDescent="0.3">
      <c r="B13" s="46"/>
      <c r="C13" s="46"/>
      <c r="D13" s="46"/>
      <c r="E13" s="46"/>
    </row>
    <row r="16" spans="1:5" x14ac:dyDescent="0.3">
      <c r="B16" s="43"/>
      <c r="C16" s="43"/>
      <c r="D16" s="43"/>
      <c r="E16" s="43"/>
    </row>
    <row r="17" spans="2:5" x14ac:dyDescent="0.3">
      <c r="B17" s="43"/>
      <c r="C17" s="43"/>
      <c r="D17" s="43"/>
      <c r="E17" s="43"/>
    </row>
    <row r="18" spans="2:5" x14ac:dyDescent="0.3">
      <c r="B18" s="43"/>
      <c r="C18" s="43"/>
      <c r="D18" s="43"/>
      <c r="E18" s="43"/>
    </row>
    <row r="19" spans="2:5" x14ac:dyDescent="0.3">
      <c r="B19" s="43"/>
      <c r="C19" s="43"/>
      <c r="D19" s="43"/>
      <c r="E19" s="43"/>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9D5E-9EC3-43CE-BD74-F7402AA946E2}">
  <dimension ref="A1:M20"/>
  <sheetViews>
    <sheetView showGridLines="0" zoomScaleNormal="100" workbookViewId="0">
      <selection activeCell="J9" sqref="J9"/>
    </sheetView>
  </sheetViews>
  <sheetFormatPr baseColWidth="10" defaultColWidth="11.453125" defaultRowHeight="13" x14ac:dyDescent="0.3"/>
  <cols>
    <col min="1" max="1" width="3.453125" style="4" customWidth="1"/>
    <col min="2" max="2" width="44.453125" style="4" customWidth="1"/>
    <col min="3" max="16384" width="11.453125" style="4"/>
  </cols>
  <sheetData>
    <row r="1" spans="1:13" x14ac:dyDescent="0.3">
      <c r="A1" s="278" t="s">
        <v>351</v>
      </c>
      <c r="B1" s="25"/>
      <c r="C1" s="25"/>
      <c r="D1" s="25"/>
      <c r="E1" s="25"/>
      <c r="F1" s="25"/>
    </row>
    <row r="2" spans="1:13" x14ac:dyDescent="0.3">
      <c r="A2" s="278" t="s">
        <v>660</v>
      </c>
      <c r="B2" s="25"/>
      <c r="C2" s="1238"/>
      <c r="D2" s="1238"/>
      <c r="E2" s="1238"/>
      <c r="F2" s="1238"/>
    </row>
    <row r="3" spans="1:13" x14ac:dyDescent="0.3">
      <c r="A3" s="556" t="s">
        <v>638</v>
      </c>
      <c r="B3" s="25"/>
      <c r="C3" s="1238"/>
      <c r="D3" s="1238"/>
      <c r="E3" s="1238"/>
      <c r="F3" s="1238"/>
    </row>
    <row r="4" spans="1:13" x14ac:dyDescent="0.3">
      <c r="A4" s="278"/>
      <c r="B4" s="25"/>
      <c r="C4" s="25"/>
      <c r="D4" s="25"/>
      <c r="E4" s="25"/>
      <c r="F4" s="25"/>
    </row>
    <row r="5" spans="1:13" x14ac:dyDescent="0.3">
      <c r="A5" s="26"/>
      <c r="B5" s="88"/>
      <c r="C5" s="490">
        <v>2023</v>
      </c>
      <c r="D5" s="490">
        <v>2024</v>
      </c>
      <c r="E5" s="490">
        <v>2025</v>
      </c>
      <c r="F5" s="490">
        <v>2026</v>
      </c>
    </row>
    <row r="6" spans="1:13" x14ac:dyDescent="0.3">
      <c r="A6" s="89" t="s">
        <v>258</v>
      </c>
      <c r="B6" s="556" t="s">
        <v>352</v>
      </c>
      <c r="C6" s="412">
        <v>59915124.732440002</v>
      </c>
      <c r="D6" s="412">
        <v>62120824.664360002</v>
      </c>
      <c r="E6" s="412">
        <v>64052775.516320005</v>
      </c>
      <c r="F6" s="412">
        <v>65255698.115460001</v>
      </c>
      <c r="H6" s="30"/>
      <c r="I6" s="30"/>
      <c r="J6" s="30"/>
      <c r="K6" s="30"/>
      <c r="L6" s="30"/>
    </row>
    <row r="7" spans="1:13" x14ac:dyDescent="0.3">
      <c r="A7" s="89" t="s">
        <v>259</v>
      </c>
      <c r="B7" s="556" t="s">
        <v>353</v>
      </c>
      <c r="C7" s="413">
        <v>60260123.202753544</v>
      </c>
      <c r="D7" s="413">
        <v>61231763.390486792</v>
      </c>
      <c r="E7" s="413">
        <v>62283842.282840371</v>
      </c>
      <c r="F7" s="413">
        <v>62869432.695864327</v>
      </c>
      <c r="H7" s="30"/>
      <c r="I7" s="30"/>
      <c r="J7" s="30"/>
      <c r="K7" s="30"/>
      <c r="L7" s="30"/>
    </row>
    <row r="8" spans="1:13" x14ac:dyDescent="0.3">
      <c r="A8" s="89" t="s">
        <v>303</v>
      </c>
      <c r="B8" s="556" t="s">
        <v>354</v>
      </c>
      <c r="C8" s="413">
        <v>58018062.392362013</v>
      </c>
      <c r="D8" s="413">
        <v>61144078.072140947</v>
      </c>
      <c r="E8" s="413">
        <v>63964188.16956374</v>
      </c>
      <c r="F8" s="413">
        <v>65794678.011949033</v>
      </c>
      <c r="H8" s="30"/>
      <c r="I8" s="30"/>
      <c r="J8" s="30"/>
      <c r="K8" s="30"/>
      <c r="L8" s="30"/>
    </row>
    <row r="9" spans="1:13" x14ac:dyDescent="0.3">
      <c r="A9" s="28" t="s">
        <v>355</v>
      </c>
      <c r="B9" s="278" t="s">
        <v>356</v>
      </c>
      <c r="C9" s="798">
        <v>-2.6</v>
      </c>
      <c r="D9" s="798">
        <v>-1.8</v>
      </c>
      <c r="E9" s="799">
        <v>-1.1000000000000001</v>
      </c>
      <c r="F9" s="799">
        <v>-0.3</v>
      </c>
      <c r="H9" s="80"/>
      <c r="I9" s="80"/>
      <c r="J9" s="80"/>
      <c r="K9" s="80"/>
      <c r="L9" s="80"/>
    </row>
    <row r="10" spans="1:13" x14ac:dyDescent="0.3">
      <c r="A10" s="89" t="s">
        <v>357</v>
      </c>
      <c r="B10" s="556" t="s">
        <v>358</v>
      </c>
      <c r="C10" s="90">
        <v>64837753.782913089</v>
      </c>
      <c r="D10" s="90">
        <v>66088900.222397506</v>
      </c>
      <c r="E10" s="90">
        <v>66958281.542062119</v>
      </c>
      <c r="F10" s="413">
        <v>66768245.35242673</v>
      </c>
      <c r="I10" s="30"/>
      <c r="J10" s="30"/>
      <c r="K10" s="30"/>
      <c r="L10" s="30"/>
      <c r="M10" s="30"/>
    </row>
    <row r="11" spans="1:13" x14ac:dyDescent="0.3">
      <c r="A11" s="89" t="s">
        <v>359</v>
      </c>
      <c r="B11" s="556" t="s">
        <v>360</v>
      </c>
      <c r="C11" s="90">
        <v>4577630.5801595449</v>
      </c>
      <c r="D11" s="90">
        <v>4857136.8319107145</v>
      </c>
      <c r="E11" s="90">
        <v>4674439.2592217475</v>
      </c>
      <c r="F11" s="90">
        <v>3898812.6565624028</v>
      </c>
      <c r="I11" s="30"/>
      <c r="J11" s="30"/>
      <c r="K11" s="30"/>
      <c r="L11" s="30"/>
    </row>
    <row r="12" spans="1:13" x14ac:dyDescent="0.3">
      <c r="A12" s="89" t="s">
        <v>361</v>
      </c>
      <c r="B12" s="556" t="s">
        <v>1110</v>
      </c>
      <c r="C12" s="90">
        <v>6033.2441931526355</v>
      </c>
      <c r="D12" s="90">
        <v>6749.3139547338214</v>
      </c>
      <c r="E12" s="90">
        <v>6809.6845784700217</v>
      </c>
      <c r="F12" s="90">
        <v>5922.521957875555</v>
      </c>
      <c r="I12" s="30"/>
      <c r="J12" s="30"/>
      <c r="K12" s="30"/>
      <c r="L12" s="30"/>
    </row>
    <row r="13" spans="1:13" x14ac:dyDescent="0.3">
      <c r="A13" s="89" t="s">
        <v>362</v>
      </c>
      <c r="B13" s="556" t="s">
        <v>1111</v>
      </c>
      <c r="C13" s="91">
        <v>1.7451484658641068</v>
      </c>
      <c r="D13" s="91">
        <v>1.8170945092604696</v>
      </c>
      <c r="E13" s="91">
        <v>1.7171835215066413</v>
      </c>
      <c r="F13" s="91">
        <v>1.4012260586443968</v>
      </c>
      <c r="I13" s="80"/>
      <c r="J13" s="80"/>
      <c r="K13" s="80"/>
      <c r="L13" s="80"/>
    </row>
    <row r="14" spans="1:13" x14ac:dyDescent="0.3">
      <c r="A14" s="92" t="s">
        <v>363</v>
      </c>
      <c r="B14" s="93" t="s">
        <v>364</v>
      </c>
      <c r="C14" s="803">
        <v>-1.876673616407273</v>
      </c>
      <c r="D14" s="803">
        <v>-1.4844894344903508</v>
      </c>
      <c r="E14" s="94">
        <v>-1.0673552039850194</v>
      </c>
      <c r="F14" s="94">
        <v>-0.54360667979228061</v>
      </c>
      <c r="I14" s="80"/>
      <c r="J14" s="80"/>
      <c r="K14" s="80"/>
      <c r="L14" s="80"/>
    </row>
    <row r="15" spans="1:13" x14ac:dyDescent="0.3">
      <c r="A15" s="1237" t="s">
        <v>21</v>
      </c>
      <c r="B15" s="1237"/>
      <c r="C15" s="25"/>
      <c r="D15" s="25"/>
      <c r="E15" s="25"/>
      <c r="F15" s="25"/>
    </row>
    <row r="16" spans="1:13" x14ac:dyDescent="0.3">
      <c r="A16" s="25"/>
      <c r="B16" s="25"/>
      <c r="C16" s="25"/>
      <c r="D16" s="25"/>
      <c r="E16" s="25"/>
      <c r="F16" s="25"/>
    </row>
    <row r="17" spans="1:6" x14ac:dyDescent="0.3">
      <c r="A17" s="7"/>
      <c r="B17" s="7"/>
      <c r="C17" s="95"/>
      <c r="D17" s="95"/>
      <c r="E17" s="95"/>
      <c r="F17" s="95"/>
    </row>
    <row r="18" spans="1:6" x14ac:dyDescent="0.3">
      <c r="B18" s="800"/>
      <c r="C18" s="46"/>
      <c r="D18" s="46"/>
      <c r="E18" s="46"/>
      <c r="F18" s="46"/>
    </row>
    <row r="19" spans="1:6" x14ac:dyDescent="0.3">
      <c r="C19" s="46"/>
      <c r="D19" s="46"/>
      <c r="E19" s="46"/>
      <c r="F19" s="46"/>
    </row>
    <row r="20" spans="1:6" x14ac:dyDescent="0.3">
      <c r="C20" s="526"/>
      <c r="D20" s="526"/>
      <c r="E20" s="526"/>
      <c r="F20" s="526"/>
    </row>
  </sheetData>
  <mergeCells count="2">
    <mergeCell ref="A15:B15"/>
    <mergeCell ref="C2:F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A803-3207-4FDC-B6DF-1620FD90A7AE}">
  <dimension ref="A1:S44"/>
  <sheetViews>
    <sheetView showGridLines="0" workbookViewId="0">
      <selection activeCell="B21" sqref="B21"/>
    </sheetView>
  </sheetViews>
  <sheetFormatPr baseColWidth="10" defaultColWidth="11.453125" defaultRowHeight="13" x14ac:dyDescent="0.3"/>
  <cols>
    <col min="1" max="1" width="33.453125" style="4" customWidth="1"/>
    <col min="2" max="4" width="11.453125" style="4"/>
    <col min="5" max="5" width="12.453125" style="4" bestFit="1" customWidth="1"/>
    <col min="6" max="16384" width="11.453125" style="4"/>
  </cols>
  <sheetData>
    <row r="1" spans="1:5" x14ac:dyDescent="0.3">
      <c r="A1" s="44" t="s">
        <v>365</v>
      </c>
      <c r="B1" s="7"/>
      <c r="C1" s="7"/>
      <c r="D1" s="7"/>
      <c r="E1" s="7"/>
    </row>
    <row r="2" spans="1:5" x14ac:dyDescent="0.3">
      <c r="A2" s="44" t="s">
        <v>366</v>
      </c>
      <c r="B2" s="7"/>
      <c r="C2" s="7"/>
      <c r="D2" s="7"/>
      <c r="E2" s="7"/>
    </row>
    <row r="3" spans="1:5" x14ac:dyDescent="0.3">
      <c r="A3" s="45" t="s">
        <v>652</v>
      </c>
      <c r="B3" s="7"/>
      <c r="C3" s="7"/>
      <c r="D3" s="7"/>
      <c r="E3" s="7"/>
    </row>
    <row r="4" spans="1:5" x14ac:dyDescent="0.3">
      <c r="A4" s="45"/>
      <c r="B4" s="7"/>
      <c r="C4" s="7"/>
      <c r="D4" s="7"/>
      <c r="E4" s="7"/>
    </row>
    <row r="5" spans="1:5" x14ac:dyDescent="0.3">
      <c r="A5" s="96"/>
      <c r="B5" s="277">
        <v>2023</v>
      </c>
      <c r="C5" s="277">
        <v>2024</v>
      </c>
      <c r="D5" s="97">
        <v>2025</v>
      </c>
      <c r="E5" s="97">
        <v>2026</v>
      </c>
    </row>
    <row r="6" spans="1:5" x14ac:dyDescent="0.3">
      <c r="A6" s="98" t="s">
        <v>662</v>
      </c>
      <c r="B6" s="99">
        <v>66071042.909773141</v>
      </c>
      <c r="C6" s="414">
        <v>67445320.653559923</v>
      </c>
      <c r="D6" s="99">
        <v>66950052.597889863</v>
      </c>
      <c r="E6" s="125">
        <v>66119949.857312173</v>
      </c>
    </row>
    <row r="7" spans="1:5" x14ac:dyDescent="0.3">
      <c r="A7" s="100" t="s">
        <v>367</v>
      </c>
      <c r="B7" s="952">
        <v>3.7132481094834802</v>
      </c>
      <c r="C7" s="953">
        <v>2.0800000775884619</v>
      </c>
      <c r="D7" s="952">
        <v>-0.73432530362492754</v>
      </c>
      <c r="E7" s="954">
        <v>-1.2398836272219049</v>
      </c>
    </row>
    <row r="8" spans="1:5" x14ac:dyDescent="0.3">
      <c r="A8" s="950" t="s">
        <v>663</v>
      </c>
      <c r="B8" s="947">
        <v>64837753.782913089</v>
      </c>
      <c r="C8" s="948">
        <v>66088900.222397506</v>
      </c>
      <c r="D8" s="947">
        <v>66958281.542062119</v>
      </c>
      <c r="E8" s="949">
        <v>66768245.35242673</v>
      </c>
    </row>
    <row r="9" spans="1:5" x14ac:dyDescent="0.3">
      <c r="A9" s="735" t="s">
        <v>367</v>
      </c>
      <c r="B9" s="955">
        <v>4.8760882971830899</v>
      </c>
      <c r="C9" s="956">
        <v>1.9296572852808058</v>
      </c>
      <c r="D9" s="955">
        <v>1.3154725176830473</v>
      </c>
      <c r="E9" s="957">
        <v>-0.28381282383421746</v>
      </c>
    </row>
    <row r="10" spans="1:5" x14ac:dyDescent="0.3">
      <c r="A10" s="100" t="s">
        <v>1108</v>
      </c>
      <c r="B10" s="951">
        <v>-1233289.1268600523</v>
      </c>
      <c r="C10" s="951">
        <v>-1356420.4311624169</v>
      </c>
      <c r="D10" s="951">
        <v>8228.9441722556949</v>
      </c>
      <c r="E10" s="951">
        <v>648295.49511455745</v>
      </c>
    </row>
    <row r="11" spans="1:5" x14ac:dyDescent="0.3">
      <c r="A11" s="101" t="s">
        <v>1109</v>
      </c>
      <c r="B11" s="955">
        <v>-1.8666106550554007</v>
      </c>
      <c r="C11" s="956">
        <v>-2.0111409035028727</v>
      </c>
      <c r="D11" s="955">
        <v>1.2291169092404353E-2</v>
      </c>
      <c r="E11" s="957">
        <v>0.98048394851113496</v>
      </c>
    </row>
    <row r="12" spans="1:5" x14ac:dyDescent="0.3">
      <c r="A12" s="551" t="s">
        <v>21</v>
      </c>
      <c r="B12" s="7"/>
      <c r="C12" s="7"/>
      <c r="D12" s="7"/>
      <c r="E12" s="7"/>
    </row>
    <row r="13" spans="1:5" x14ac:dyDescent="0.3">
      <c r="A13" s="551"/>
      <c r="B13" s="95"/>
      <c r="C13" s="95"/>
      <c r="D13" s="95"/>
      <c r="E13" s="102"/>
    </row>
    <row r="14" spans="1:5" x14ac:dyDescent="0.3">
      <c r="B14" s="47"/>
      <c r="C14" s="47"/>
      <c r="D14" s="47"/>
      <c r="E14" s="47"/>
    </row>
    <row r="15" spans="1:5" x14ac:dyDescent="0.3">
      <c r="B15" s="46"/>
      <c r="C15" s="46"/>
      <c r="D15" s="46"/>
      <c r="E15" s="46"/>
    </row>
    <row r="16" spans="1:5" x14ac:dyDescent="0.3">
      <c r="B16" s="46"/>
      <c r="C16" s="46"/>
      <c r="D16" s="46"/>
      <c r="E16" s="46"/>
    </row>
    <row r="17" spans="2:19" x14ac:dyDescent="0.3">
      <c r="B17" s="47"/>
      <c r="C17" s="47"/>
      <c r="D17" s="47"/>
      <c r="E17" s="47"/>
    </row>
    <row r="19" spans="2:19" x14ac:dyDescent="0.3">
      <c r="B19" s="46"/>
      <c r="C19" s="46"/>
      <c r="D19" s="46"/>
      <c r="E19" s="46"/>
      <c r="O19" s="46"/>
      <c r="P19" s="46"/>
      <c r="Q19" s="46"/>
      <c r="R19" s="46"/>
      <c r="S19" s="46"/>
    </row>
    <row r="20" spans="2:19" x14ac:dyDescent="0.3">
      <c r="B20" s="46"/>
      <c r="C20" s="46"/>
      <c r="D20" s="46"/>
      <c r="E20" s="46"/>
      <c r="I20" s="526"/>
      <c r="J20" s="526"/>
      <c r="K20" s="526"/>
      <c r="L20" s="526"/>
      <c r="M20" s="526"/>
      <c r="O20" s="46"/>
      <c r="P20" s="46"/>
      <c r="Q20" s="46"/>
      <c r="R20" s="46"/>
      <c r="S20" s="46"/>
    </row>
    <row r="21" spans="2:19" x14ac:dyDescent="0.3">
      <c r="B21" s="46"/>
      <c r="C21" s="46"/>
      <c r="D21" s="46"/>
      <c r="E21" s="46"/>
      <c r="I21" s="526"/>
      <c r="J21" s="526"/>
      <c r="K21" s="526"/>
      <c r="L21" s="526"/>
      <c r="M21" s="526"/>
      <c r="O21" s="46"/>
      <c r="P21" s="46"/>
      <c r="Q21" s="46"/>
      <c r="R21" s="46"/>
      <c r="S21" s="46"/>
    </row>
    <row r="22" spans="2:19" x14ac:dyDescent="0.3">
      <c r="B22" s="46"/>
      <c r="C22" s="46"/>
      <c r="D22" s="46"/>
      <c r="E22" s="46"/>
      <c r="O22" s="46"/>
      <c r="P22" s="46"/>
      <c r="Q22" s="46"/>
      <c r="R22" s="46"/>
      <c r="S22" s="46"/>
    </row>
    <row r="23" spans="2:19" x14ac:dyDescent="0.3">
      <c r="B23" s="46"/>
      <c r="C23" s="46"/>
      <c r="D23" s="46"/>
      <c r="E23" s="46"/>
    </row>
    <row r="24" spans="2:19" x14ac:dyDescent="0.3">
      <c r="B24" s="46"/>
      <c r="C24" s="46"/>
      <c r="D24" s="46"/>
      <c r="E24" s="46"/>
      <c r="J24" s="46"/>
      <c r="K24" s="46"/>
      <c r="L24" s="46"/>
      <c r="M24" s="46"/>
    </row>
    <row r="25" spans="2:19" x14ac:dyDescent="0.3">
      <c r="J25" s="46"/>
      <c r="K25" s="46"/>
      <c r="L25" s="46"/>
      <c r="M25" s="46"/>
    </row>
    <row r="26" spans="2:19" x14ac:dyDescent="0.3">
      <c r="J26" s="526"/>
      <c r="K26" s="526"/>
      <c r="L26" s="526"/>
      <c r="M26" s="526"/>
    </row>
    <row r="27" spans="2:19" x14ac:dyDescent="0.3">
      <c r="J27" s="526"/>
      <c r="K27" s="526"/>
      <c r="L27" s="526"/>
      <c r="M27" s="526"/>
    </row>
    <row r="28" spans="2:19" x14ac:dyDescent="0.3">
      <c r="J28" s="46"/>
      <c r="K28" s="46"/>
      <c r="L28" s="46"/>
      <c r="M28" s="46"/>
    </row>
    <row r="29" spans="2:19" x14ac:dyDescent="0.3">
      <c r="J29" s="46"/>
      <c r="K29" s="46"/>
      <c r="L29" s="46"/>
      <c r="M29" s="46"/>
    </row>
    <row r="38" spans="2:5" x14ac:dyDescent="0.3">
      <c r="B38" s="46"/>
      <c r="C38" s="46"/>
      <c r="D38" s="46"/>
      <c r="E38" s="46"/>
    </row>
    <row r="39" spans="2:5" x14ac:dyDescent="0.3">
      <c r="B39" s="46"/>
      <c r="C39" s="46"/>
      <c r="D39" s="46"/>
      <c r="E39" s="46"/>
    </row>
    <row r="40" spans="2:5" x14ac:dyDescent="0.3">
      <c r="B40" s="46"/>
      <c r="C40" s="46"/>
      <c r="D40" s="46"/>
      <c r="E40" s="46"/>
    </row>
    <row r="42" spans="2:5" x14ac:dyDescent="0.3">
      <c r="B42" s="46"/>
      <c r="C42" s="46"/>
      <c r="D42" s="46"/>
      <c r="E42" s="46"/>
    </row>
    <row r="43" spans="2:5" x14ac:dyDescent="0.3">
      <c r="B43" s="46"/>
      <c r="C43" s="46"/>
      <c r="D43" s="46"/>
      <c r="E43" s="46"/>
    </row>
    <row r="44" spans="2:5" x14ac:dyDescent="0.3">
      <c r="B44" s="46"/>
      <c r="C44" s="46"/>
      <c r="D44" s="46"/>
      <c r="E44" s="46"/>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A78D-1154-4444-9894-F3193AAC3020}">
  <dimension ref="A1:E24"/>
  <sheetViews>
    <sheetView showGridLines="0" zoomScaleNormal="100" workbookViewId="0">
      <selection activeCell="A4" sqref="A4"/>
    </sheetView>
  </sheetViews>
  <sheetFormatPr baseColWidth="10" defaultColWidth="11.453125" defaultRowHeight="13" x14ac:dyDescent="0.3"/>
  <cols>
    <col min="1" max="1" width="32.453125" style="4" customWidth="1"/>
    <col min="2" max="5" width="13.453125" style="4" customWidth="1"/>
    <col min="6" max="16384" width="11.453125" style="4"/>
  </cols>
  <sheetData>
    <row r="1" spans="1:5" x14ac:dyDescent="0.3">
      <c r="A1" s="15" t="s">
        <v>368</v>
      </c>
    </row>
    <row r="2" spans="1:5" x14ac:dyDescent="0.3">
      <c r="A2" s="15" t="s">
        <v>664</v>
      </c>
    </row>
    <row r="3" spans="1:5" x14ac:dyDescent="0.3">
      <c r="A3" s="14" t="s">
        <v>638</v>
      </c>
    </row>
    <row r="5" spans="1:5" x14ac:dyDescent="0.3">
      <c r="A5" s="103"/>
      <c r="B5" s="899">
        <v>2023</v>
      </c>
      <c r="C5" s="104">
        <v>2024</v>
      </c>
      <c r="D5" s="899">
        <v>2025</v>
      </c>
      <c r="E5" s="105">
        <v>2026</v>
      </c>
    </row>
    <row r="6" spans="1:5" x14ac:dyDescent="0.3">
      <c r="A6" s="106" t="s">
        <v>310</v>
      </c>
      <c r="B6" s="900">
        <v>102656975.66011117</v>
      </c>
      <c r="C6" s="107">
        <v>109207437.22055218</v>
      </c>
      <c r="D6" s="900">
        <v>114633749.91043326</v>
      </c>
      <c r="E6" s="112">
        <v>119369209.87629208</v>
      </c>
    </row>
    <row r="7" spans="1:5" x14ac:dyDescent="0.3">
      <c r="A7" s="108" t="s">
        <v>369</v>
      </c>
      <c r="B7" s="901">
        <v>344998.47032158799</v>
      </c>
      <c r="C7" s="13">
        <v>-889061.27387290401</v>
      </c>
      <c r="D7" s="901">
        <v>-1768933.2334803699</v>
      </c>
      <c r="E7" s="577">
        <v>-2386265.4196112901</v>
      </c>
    </row>
    <row r="8" spans="1:5" x14ac:dyDescent="0.3">
      <c r="A8" s="108" t="s">
        <v>311</v>
      </c>
      <c r="B8" s="901">
        <v>6205463.090119414</v>
      </c>
      <c r="C8" s="13">
        <v>6315373.9637539908</v>
      </c>
      <c r="D8" s="901">
        <v>6504393.1993391868</v>
      </c>
      <c r="E8" s="109">
        <v>5298404.5180105418</v>
      </c>
    </row>
    <row r="9" spans="1:5" x14ac:dyDescent="0.3">
      <c r="A9" s="110" t="s">
        <v>312</v>
      </c>
      <c r="B9" s="902">
        <v>109207437.22055218</v>
      </c>
      <c r="C9" s="111">
        <v>114633749.91043326</v>
      </c>
      <c r="D9" s="902">
        <v>119369209.87629208</v>
      </c>
      <c r="E9" s="112">
        <v>122281348.97469133</v>
      </c>
    </row>
    <row r="10" spans="1:5" x14ac:dyDescent="0.3">
      <c r="A10" s="1064" t="s">
        <v>166</v>
      </c>
      <c r="B10" s="925">
        <v>41.633588020712999</v>
      </c>
      <c r="C10" s="926">
        <v>42.8854199469882</v>
      </c>
      <c r="D10" s="925">
        <v>43.850999701149298</v>
      </c>
      <c r="E10" s="927">
        <v>43.947690257366297</v>
      </c>
    </row>
    <row r="11" spans="1:5" x14ac:dyDescent="0.3">
      <c r="A11" s="4" t="s">
        <v>21</v>
      </c>
    </row>
    <row r="13" spans="1:5" x14ac:dyDescent="0.3">
      <c r="B13" s="46"/>
      <c r="C13" s="46"/>
      <c r="D13" s="46"/>
      <c r="E13" s="46"/>
    </row>
    <row r="14" spans="1:5" x14ac:dyDescent="0.3">
      <c r="B14" s="46"/>
      <c r="C14" s="46"/>
      <c r="D14" s="46"/>
      <c r="E14" s="46"/>
    </row>
    <row r="15" spans="1:5" x14ac:dyDescent="0.3">
      <c r="B15" s="46"/>
      <c r="C15" s="46"/>
      <c r="D15" s="46"/>
      <c r="E15" s="46"/>
    </row>
    <row r="16" spans="1:5" x14ac:dyDescent="0.3">
      <c r="B16" s="46"/>
      <c r="C16" s="46"/>
      <c r="D16" s="46"/>
      <c r="E16" s="46"/>
    </row>
    <row r="20" spans="2:5" x14ac:dyDescent="0.3">
      <c r="B20" s="46"/>
      <c r="C20" s="46"/>
      <c r="D20" s="46"/>
      <c r="E20" s="46"/>
    </row>
    <row r="21" spans="2:5" x14ac:dyDescent="0.3">
      <c r="B21" s="46"/>
      <c r="C21" s="46"/>
      <c r="D21" s="46"/>
      <c r="E21" s="46"/>
    </row>
    <row r="22" spans="2:5" x14ac:dyDescent="0.3">
      <c r="B22" s="46"/>
      <c r="C22" s="46"/>
      <c r="D22" s="46"/>
      <c r="E22" s="46"/>
    </row>
    <row r="23" spans="2:5" x14ac:dyDescent="0.3">
      <c r="B23" s="46"/>
      <c r="C23" s="46"/>
      <c r="D23" s="46"/>
      <c r="E23" s="46"/>
    </row>
    <row r="24" spans="2:5" x14ac:dyDescent="0.3">
      <c r="B24" s="46"/>
      <c r="C24" s="46"/>
      <c r="D24" s="46"/>
      <c r="E24" s="46"/>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8ADD-8CC5-4A25-8C12-4931A3F7FB31}">
  <dimension ref="A1:I18"/>
  <sheetViews>
    <sheetView showGridLines="0" workbookViewId="0">
      <selection activeCell="C7" sqref="C7"/>
    </sheetView>
  </sheetViews>
  <sheetFormatPr baseColWidth="10" defaultColWidth="8.453125" defaultRowHeight="13" x14ac:dyDescent="0.3"/>
  <cols>
    <col min="1" max="1" width="30.453125" style="7" customWidth="1"/>
    <col min="2" max="9" width="11" style="7" customWidth="1"/>
    <col min="10" max="16384" width="8.453125" style="7"/>
  </cols>
  <sheetData>
    <row r="1" spans="1:9" x14ac:dyDescent="0.3">
      <c r="A1" s="113" t="s">
        <v>370</v>
      </c>
    </row>
    <row r="2" spans="1:9" x14ac:dyDescent="0.3">
      <c r="A2" s="113" t="s">
        <v>665</v>
      </c>
    </row>
    <row r="3" spans="1:9" x14ac:dyDescent="0.3">
      <c r="A3" s="114" t="s">
        <v>590</v>
      </c>
    </row>
    <row r="5" spans="1:9" x14ac:dyDescent="0.3">
      <c r="A5" s="905"/>
      <c r="B5" s="1159">
        <v>2023</v>
      </c>
      <c r="C5" s="1239"/>
      <c r="D5" s="1155">
        <v>2024</v>
      </c>
      <c r="E5" s="1155"/>
      <c r="F5" s="1159">
        <v>2025</v>
      </c>
      <c r="G5" s="1239"/>
      <c r="H5" s="1155">
        <v>2026</v>
      </c>
      <c r="I5" s="1239"/>
    </row>
    <row r="6" spans="1:9" x14ac:dyDescent="0.3">
      <c r="A6" s="127"/>
      <c r="B6" s="130" t="s">
        <v>85</v>
      </c>
      <c r="C6" s="129" t="s">
        <v>166</v>
      </c>
      <c r="D6" s="128" t="s">
        <v>85</v>
      </c>
      <c r="E6" s="129" t="s">
        <v>166</v>
      </c>
      <c r="F6" s="130" t="s">
        <v>85</v>
      </c>
      <c r="G6" s="129" t="s">
        <v>166</v>
      </c>
      <c r="H6" s="128" t="s">
        <v>85</v>
      </c>
      <c r="I6" s="129" t="s">
        <v>166</v>
      </c>
    </row>
    <row r="7" spans="1:9" x14ac:dyDescent="0.3">
      <c r="A7" s="100" t="s">
        <v>185</v>
      </c>
      <c r="B7" s="433">
        <v>18715.915149513778</v>
      </c>
      <c r="C7" s="931">
        <v>5.4136795469765797</v>
      </c>
      <c r="D7" s="579">
        <v>18813.522963140313</v>
      </c>
      <c r="E7" s="930">
        <v>5.0650998949255603</v>
      </c>
      <c r="F7" s="433">
        <v>19444.597761734345</v>
      </c>
      <c r="G7" s="931">
        <v>4.9033024198859501</v>
      </c>
      <c r="H7" s="579">
        <v>20173.404449700934</v>
      </c>
      <c r="I7" s="931">
        <v>4.7728822367109602</v>
      </c>
    </row>
    <row r="8" spans="1:9" x14ac:dyDescent="0.3">
      <c r="A8" s="100" t="s">
        <v>371</v>
      </c>
      <c r="B8" s="433">
        <v>143933.65806083768</v>
      </c>
      <c r="C8" s="931">
        <v>41.633588020712999</v>
      </c>
      <c r="D8" s="579">
        <v>159291.19853389103</v>
      </c>
      <c r="E8" s="930">
        <v>42.8854199469882</v>
      </c>
      <c r="F8" s="433">
        <v>173896.07607735827</v>
      </c>
      <c r="G8" s="931">
        <v>43.850999701149298</v>
      </c>
      <c r="H8" s="579">
        <v>185752.44186267172</v>
      </c>
      <c r="I8" s="931">
        <v>43.947690257366297</v>
      </c>
    </row>
    <row r="9" spans="1:9" x14ac:dyDescent="0.3">
      <c r="A9" s="126" t="s">
        <v>372</v>
      </c>
      <c r="B9" s="578">
        <v>-125217.7429113239</v>
      </c>
      <c r="C9" s="933">
        <v>-36.219908473736417</v>
      </c>
      <c r="D9" s="159">
        <v>-140477.67557075073</v>
      </c>
      <c r="E9" s="932">
        <v>-37.820320052062641</v>
      </c>
      <c r="F9" s="578">
        <v>-154451.47831562394</v>
      </c>
      <c r="G9" s="933">
        <v>-38.947697281263345</v>
      </c>
      <c r="H9" s="159">
        <v>-165579.03741297079</v>
      </c>
      <c r="I9" s="933">
        <v>-39.174808020655334</v>
      </c>
    </row>
    <row r="10" spans="1:9" x14ac:dyDescent="0.3">
      <c r="A10" s="7" t="s">
        <v>21</v>
      </c>
    </row>
    <row r="12" spans="1:9" x14ac:dyDescent="0.3">
      <c r="B12" s="95"/>
      <c r="D12" s="95"/>
      <c r="F12" s="95"/>
      <c r="H12" s="95"/>
    </row>
    <row r="13" spans="1:9" x14ac:dyDescent="0.3">
      <c r="B13" s="95"/>
      <c r="D13" s="95"/>
      <c r="F13" s="95"/>
      <c r="H13" s="95"/>
    </row>
    <row r="14" spans="1:9" x14ac:dyDescent="0.3">
      <c r="B14" s="95"/>
      <c r="D14" s="95"/>
      <c r="F14" s="95"/>
      <c r="H14" s="95"/>
    </row>
    <row r="16" spans="1:9" x14ac:dyDescent="0.3">
      <c r="B16" s="95"/>
      <c r="C16" s="95"/>
      <c r="D16" s="95"/>
      <c r="E16" s="95"/>
      <c r="F16" s="95"/>
      <c r="G16" s="95"/>
      <c r="H16" s="95"/>
      <c r="I16" s="95"/>
    </row>
    <row r="17" spans="2:9" x14ac:dyDescent="0.3">
      <c r="B17" s="95"/>
      <c r="C17" s="95"/>
      <c r="D17" s="95"/>
      <c r="E17" s="95"/>
      <c r="F17" s="95"/>
      <c r="G17" s="95"/>
      <c r="H17" s="95"/>
      <c r="I17" s="95"/>
    </row>
    <row r="18" spans="2:9" x14ac:dyDescent="0.3">
      <c r="B18" s="95"/>
      <c r="C18" s="95"/>
      <c r="D18" s="95"/>
      <c r="E18" s="95"/>
      <c r="F18" s="95"/>
      <c r="G18" s="95"/>
      <c r="H18" s="95"/>
      <c r="I18" s="95"/>
    </row>
  </sheetData>
  <mergeCells count="4">
    <mergeCell ref="B5:C5"/>
    <mergeCell ref="D5:E5"/>
    <mergeCell ref="F5:G5"/>
    <mergeCell ref="H5:I5"/>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632C8-2DBD-4DA6-B77E-AD1962A68A4A}">
  <dimension ref="A1:G14"/>
  <sheetViews>
    <sheetView workbookViewId="0">
      <selection activeCell="E21" sqref="E21"/>
    </sheetView>
  </sheetViews>
  <sheetFormatPr baseColWidth="10" defaultColWidth="11.453125" defaultRowHeight="13" x14ac:dyDescent="0.3"/>
  <cols>
    <col min="1" max="1" width="11.453125" style="7"/>
    <col min="2" max="2" width="34" style="7" bestFit="1" customWidth="1"/>
    <col min="3" max="3" width="12.6328125" style="7" customWidth="1"/>
    <col min="4" max="16384" width="11.453125" style="7"/>
  </cols>
  <sheetData>
    <row r="1" spans="1:7" x14ac:dyDescent="0.3">
      <c r="A1" s="6" t="s">
        <v>1099</v>
      </c>
    </row>
    <row r="2" spans="1:7" x14ac:dyDescent="0.3">
      <c r="A2" s="6" t="s">
        <v>1100</v>
      </c>
    </row>
    <row r="4" spans="1:7" x14ac:dyDescent="0.3">
      <c r="A4" s="903" t="s">
        <v>1101</v>
      </c>
      <c r="B4" s="943"/>
      <c r="C4" s="1065">
        <v>2022</v>
      </c>
      <c r="D4" s="903">
        <v>2023</v>
      </c>
      <c r="E4" s="904">
        <v>2024</v>
      </c>
      <c r="F4" s="903">
        <v>2025</v>
      </c>
      <c r="G4" s="914">
        <v>2026</v>
      </c>
    </row>
    <row r="5" spans="1:7" x14ac:dyDescent="0.3">
      <c r="A5" s="1240" t="s">
        <v>1102</v>
      </c>
      <c r="B5" s="944" t="s">
        <v>1103</v>
      </c>
      <c r="C5" s="993">
        <v>1.4978293813785513</v>
      </c>
      <c r="D5" s="993">
        <v>0.4</v>
      </c>
      <c r="E5" s="994">
        <v>3</v>
      </c>
      <c r="F5" s="993">
        <v>3</v>
      </c>
      <c r="G5" s="912">
        <v>3</v>
      </c>
    </row>
    <row r="6" spans="1:7" x14ac:dyDescent="0.3">
      <c r="A6" s="1241"/>
      <c r="B6" s="929" t="s">
        <v>1104</v>
      </c>
      <c r="C6" s="991">
        <v>8.9044772888236867</v>
      </c>
      <c r="D6" s="991">
        <v>3.6</v>
      </c>
      <c r="E6" s="992">
        <v>3</v>
      </c>
      <c r="F6" s="991">
        <v>3</v>
      </c>
      <c r="G6" s="913">
        <v>3</v>
      </c>
    </row>
    <row r="7" spans="1:7" x14ac:dyDescent="0.3">
      <c r="A7" s="1242"/>
      <c r="B7" s="945" t="s">
        <v>1105</v>
      </c>
      <c r="C7" s="1067">
        <v>811</v>
      </c>
      <c r="D7" s="946">
        <v>786</v>
      </c>
      <c r="E7" s="907">
        <v>768</v>
      </c>
      <c r="F7" s="946">
        <v>754</v>
      </c>
      <c r="G7" s="909">
        <v>745</v>
      </c>
    </row>
    <row r="8" spans="1:7" x14ac:dyDescent="0.3">
      <c r="A8" s="1241" t="s">
        <v>1106</v>
      </c>
      <c r="B8" s="929" t="s">
        <v>1103</v>
      </c>
      <c r="C8" s="991">
        <v>0.33557549390378938</v>
      </c>
      <c r="D8" s="991">
        <v>0</v>
      </c>
      <c r="E8" s="992">
        <v>4</v>
      </c>
      <c r="F8" s="991">
        <v>3.6</v>
      </c>
      <c r="G8" s="913">
        <v>3</v>
      </c>
    </row>
    <row r="9" spans="1:7" x14ac:dyDescent="0.3">
      <c r="A9" s="1241"/>
      <c r="B9" s="929" t="s">
        <v>1104</v>
      </c>
      <c r="C9" s="991">
        <v>8.3312916983948213</v>
      </c>
      <c r="D9" s="991">
        <v>2.9</v>
      </c>
      <c r="E9" s="992">
        <v>3</v>
      </c>
      <c r="F9" s="991">
        <v>3</v>
      </c>
      <c r="G9" s="913">
        <v>3</v>
      </c>
    </row>
    <row r="10" spans="1:7" x14ac:dyDescent="0.3">
      <c r="A10" s="1241"/>
      <c r="B10" s="929" t="s">
        <v>1105</v>
      </c>
      <c r="C10" s="1066">
        <v>825</v>
      </c>
      <c r="D10" s="733">
        <v>810</v>
      </c>
      <c r="E10" s="906">
        <v>789</v>
      </c>
      <c r="F10" s="733">
        <v>773</v>
      </c>
      <c r="G10" s="908">
        <v>762</v>
      </c>
    </row>
    <row r="11" spans="1:7" x14ac:dyDescent="0.3">
      <c r="A11" s="1240" t="s">
        <v>1107</v>
      </c>
      <c r="B11" s="944" t="s">
        <v>1103</v>
      </c>
      <c r="C11" s="993">
        <v>2.4744636148061403</v>
      </c>
      <c r="D11" s="993">
        <v>1</v>
      </c>
      <c r="E11" s="994">
        <v>2.4</v>
      </c>
      <c r="F11" s="993">
        <v>2.4</v>
      </c>
      <c r="G11" s="912">
        <v>2.7</v>
      </c>
    </row>
    <row r="12" spans="1:7" x14ac:dyDescent="0.3">
      <c r="A12" s="1241"/>
      <c r="B12" s="929" t="s">
        <v>1104</v>
      </c>
      <c r="C12" s="991">
        <v>9.1819251108527453</v>
      </c>
      <c r="D12" s="991">
        <v>3.9</v>
      </c>
      <c r="E12" s="992">
        <v>3.1</v>
      </c>
      <c r="F12" s="991">
        <v>3</v>
      </c>
      <c r="G12" s="913">
        <v>3</v>
      </c>
    </row>
    <row r="13" spans="1:7" x14ac:dyDescent="0.3">
      <c r="A13" s="1242"/>
      <c r="B13" s="945" t="s">
        <v>1105</v>
      </c>
      <c r="C13" s="1067">
        <v>802</v>
      </c>
      <c r="D13" s="946">
        <v>765</v>
      </c>
      <c r="E13" s="907">
        <v>745</v>
      </c>
      <c r="F13" s="946">
        <v>730</v>
      </c>
      <c r="G13" s="909">
        <v>721</v>
      </c>
    </row>
    <row r="14" spans="1:7" x14ac:dyDescent="0.3">
      <c r="A14" s="7" t="s">
        <v>4</v>
      </c>
    </row>
  </sheetData>
  <mergeCells count="3">
    <mergeCell ref="A5:A7"/>
    <mergeCell ref="A8:A10"/>
    <mergeCell ref="A11:A13"/>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E11A3-A613-4A56-BB37-E4FF7B2D3663}">
  <dimension ref="A1:I21"/>
  <sheetViews>
    <sheetView workbookViewId="0">
      <selection activeCell="I13" sqref="I13"/>
    </sheetView>
  </sheetViews>
  <sheetFormatPr baseColWidth="10" defaultColWidth="11.453125" defaultRowHeight="13" x14ac:dyDescent="0.3"/>
  <cols>
    <col min="1" max="1" width="27.81640625" style="25" customWidth="1"/>
    <col min="2" max="16384" width="11.453125" style="25"/>
  </cols>
  <sheetData>
    <row r="1" spans="1:9" x14ac:dyDescent="0.3">
      <c r="A1" s="82" t="s">
        <v>1099</v>
      </c>
    </row>
    <row r="2" spans="1:9" x14ac:dyDescent="0.3">
      <c r="A2" s="82" t="s">
        <v>1095</v>
      </c>
    </row>
    <row r="3" spans="1:9" x14ac:dyDescent="0.3">
      <c r="A3" s="25" t="s">
        <v>590</v>
      </c>
    </row>
    <row r="5" spans="1:9" x14ac:dyDescent="0.3">
      <c r="A5" s="910"/>
      <c r="B5" s="1244">
        <v>2023</v>
      </c>
      <c r="C5" s="1245"/>
      <c r="D5" s="1246">
        <v>2024</v>
      </c>
      <c r="E5" s="1246"/>
      <c r="F5" s="1244">
        <v>2025</v>
      </c>
      <c r="G5" s="1245"/>
      <c r="H5" s="1246">
        <v>2026</v>
      </c>
      <c r="I5" s="1245"/>
    </row>
    <row r="6" spans="1:9" x14ac:dyDescent="0.3">
      <c r="A6" s="911"/>
      <c r="B6" s="938" t="s">
        <v>85</v>
      </c>
      <c r="C6" s="937" t="s">
        <v>166</v>
      </c>
      <c r="D6" s="936" t="s">
        <v>85</v>
      </c>
      <c r="E6" s="936" t="s">
        <v>166</v>
      </c>
      <c r="F6" s="938" t="s">
        <v>85</v>
      </c>
      <c r="G6" s="937" t="s">
        <v>166</v>
      </c>
      <c r="H6" s="936" t="s">
        <v>85</v>
      </c>
      <c r="I6" s="937" t="s">
        <v>166</v>
      </c>
    </row>
    <row r="7" spans="1:9" x14ac:dyDescent="0.3">
      <c r="A7" s="120" t="s">
        <v>1096</v>
      </c>
      <c r="B7" s="934"/>
      <c r="C7" s="934"/>
      <c r="D7" s="934"/>
      <c r="E7" s="934"/>
      <c r="F7" s="934"/>
      <c r="G7" s="934"/>
      <c r="H7" s="934"/>
      <c r="I7" s="935"/>
    </row>
    <row r="8" spans="1:9" x14ac:dyDescent="0.3">
      <c r="A8" s="89" t="s">
        <v>815</v>
      </c>
      <c r="B8" s="939">
        <v>18715.915149513778</v>
      </c>
      <c r="C8" s="940">
        <v>5.4136795469765797</v>
      </c>
      <c r="D8" s="647">
        <v>18813.522963140313</v>
      </c>
      <c r="E8" s="940">
        <v>5.0650998949255603</v>
      </c>
      <c r="F8" s="939">
        <v>19444.597761734345</v>
      </c>
      <c r="G8" s="940">
        <v>4.9033024198859501</v>
      </c>
      <c r="H8" s="647">
        <v>20173.404449700934</v>
      </c>
      <c r="I8" s="940">
        <v>4.7728822367109602</v>
      </c>
    </row>
    <row r="9" spans="1:9" x14ac:dyDescent="0.3">
      <c r="A9" s="89" t="s">
        <v>371</v>
      </c>
      <c r="B9" s="309">
        <v>143933.65806083768</v>
      </c>
      <c r="C9" s="941">
        <v>41.633588020712999</v>
      </c>
      <c r="D9" s="647">
        <v>159291.19853389103</v>
      </c>
      <c r="E9" s="941">
        <v>42.8854199469882</v>
      </c>
      <c r="F9" s="309">
        <v>173896.07607735827</v>
      </c>
      <c r="G9" s="941">
        <v>43.850999701149298</v>
      </c>
      <c r="H9" s="647">
        <v>185752.44186267172</v>
      </c>
      <c r="I9" s="941">
        <v>43.947690257366297</v>
      </c>
    </row>
    <row r="10" spans="1:9" x14ac:dyDescent="0.3">
      <c r="A10" s="28" t="s">
        <v>372</v>
      </c>
      <c r="B10" s="328">
        <f>+B8-B9</f>
        <v>-125217.7429113239</v>
      </c>
      <c r="C10" s="942">
        <f>(+C8-C9)</f>
        <v>-36.219908473736417</v>
      </c>
      <c r="D10" s="917">
        <f t="shared" ref="D10:I10" si="0">+D8-D9</f>
        <v>-140477.67557075073</v>
      </c>
      <c r="E10" s="942">
        <f t="shared" si="0"/>
        <v>-37.820320052062641</v>
      </c>
      <c r="F10" s="328">
        <f t="shared" si="0"/>
        <v>-154451.47831562394</v>
      </c>
      <c r="G10" s="942">
        <f t="shared" si="0"/>
        <v>-38.947697281263345</v>
      </c>
      <c r="H10" s="917">
        <f t="shared" si="0"/>
        <v>-165579.03741297079</v>
      </c>
      <c r="I10" s="942">
        <f t="shared" si="0"/>
        <v>-39.174808020655334</v>
      </c>
    </row>
    <row r="11" spans="1:9" x14ac:dyDescent="0.3">
      <c r="A11" s="120" t="s">
        <v>1097</v>
      </c>
      <c r="B11" s="934"/>
      <c r="C11" s="934"/>
      <c r="D11" s="934"/>
      <c r="E11" s="934"/>
      <c r="F11" s="934"/>
      <c r="G11" s="934"/>
      <c r="H11" s="934"/>
      <c r="I11" s="935"/>
    </row>
    <row r="12" spans="1:9" x14ac:dyDescent="0.3">
      <c r="A12" s="89" t="s">
        <v>815</v>
      </c>
      <c r="B12" s="939">
        <v>18048.749892966265</v>
      </c>
      <c r="C12" s="940">
        <v>5.5964283068824869</v>
      </c>
      <c r="D12" s="647">
        <v>18133.78193502572</v>
      </c>
      <c r="E12" s="940">
        <v>5.1376910621619718</v>
      </c>
      <c r="F12" s="939">
        <v>18739.056519660582</v>
      </c>
      <c r="G12" s="940">
        <v>4.8857077884546181</v>
      </c>
      <c r="H12" s="647">
        <v>19445.154933276914</v>
      </c>
      <c r="I12" s="940">
        <v>4.7311457693884078</v>
      </c>
    </row>
    <row r="13" spans="1:9" x14ac:dyDescent="0.3">
      <c r="A13" s="89" t="s">
        <v>371</v>
      </c>
      <c r="B13" s="309">
        <v>145366.1948369056</v>
      </c>
      <c r="C13" s="941">
        <v>45.074118289272363</v>
      </c>
      <c r="D13" s="647">
        <v>163147.44544752079</v>
      </c>
      <c r="E13" s="941">
        <v>46.223185835894775</v>
      </c>
      <c r="F13" s="309">
        <v>179121.89216361407</v>
      </c>
      <c r="G13" s="941">
        <v>46.701242546993967</v>
      </c>
      <c r="H13" s="647">
        <v>191782.51743763176</v>
      </c>
      <c r="I13" s="941">
        <v>46.662063075925438</v>
      </c>
    </row>
    <row r="14" spans="1:9" x14ac:dyDescent="0.3">
      <c r="A14" s="28" t="s">
        <v>372</v>
      </c>
      <c r="B14" s="328">
        <f t="shared" ref="B14:I14" si="1">+B12-B13</f>
        <v>-127317.44494393934</v>
      </c>
      <c r="C14" s="942">
        <f>(+C12-C13)</f>
        <v>-39.477689982389876</v>
      </c>
      <c r="D14" s="917">
        <f t="shared" si="1"/>
        <v>-145013.66351249506</v>
      </c>
      <c r="E14" s="942">
        <f t="shared" si="1"/>
        <v>-41.085494773732805</v>
      </c>
      <c r="F14" s="328">
        <f>+F12-F13</f>
        <v>-160382.8356439535</v>
      </c>
      <c r="G14" s="942">
        <f t="shared" si="1"/>
        <v>-41.81553475853935</v>
      </c>
      <c r="H14" s="917">
        <f>+H12-H13</f>
        <v>-172337.36250435485</v>
      </c>
      <c r="I14" s="942">
        <f t="shared" si="1"/>
        <v>-41.930917306537033</v>
      </c>
    </row>
    <row r="15" spans="1:9" x14ac:dyDescent="0.3">
      <c r="A15" s="120" t="s">
        <v>1098</v>
      </c>
      <c r="B15" s="934"/>
      <c r="C15" s="934"/>
      <c r="D15" s="934"/>
      <c r="E15" s="934"/>
      <c r="F15" s="934"/>
      <c r="G15" s="934"/>
      <c r="H15" s="934"/>
      <c r="I15" s="935"/>
    </row>
    <row r="16" spans="1:9" x14ac:dyDescent="0.3">
      <c r="A16" s="89" t="s">
        <v>815</v>
      </c>
      <c r="B16" s="939">
        <v>18761.729352656061</v>
      </c>
      <c r="C16" s="940">
        <v>5.1416227074798737</v>
      </c>
      <c r="D16" s="647">
        <v>18866.955445513657</v>
      </c>
      <c r="E16" s="940">
        <v>4.8452313353506398</v>
      </c>
      <c r="F16" s="939">
        <v>19518.003612521494</v>
      </c>
      <c r="G16" s="940">
        <v>4.7371498562981831</v>
      </c>
      <c r="H16" s="647">
        <v>20262.462195263917</v>
      </c>
      <c r="I16" s="940">
        <v>4.6342243033983372</v>
      </c>
    </row>
    <row r="17" spans="1:9" x14ac:dyDescent="0.3">
      <c r="A17" s="89" t="s">
        <v>371</v>
      </c>
      <c r="B17" s="309">
        <v>143231.37302555505</v>
      </c>
      <c r="C17" s="941">
        <v>39.252334693094667</v>
      </c>
      <c r="D17" s="647">
        <v>158223.8891037922</v>
      </c>
      <c r="E17" s="941">
        <v>40.633548306228427</v>
      </c>
      <c r="F17" s="309">
        <v>173856.42221095492</v>
      </c>
      <c r="G17" s="941">
        <v>42.196115025041955</v>
      </c>
      <c r="H17" s="647">
        <v>187310.13262061271</v>
      </c>
      <c r="I17" s="941">
        <v>42.839668767702939</v>
      </c>
    </row>
    <row r="18" spans="1:9" x14ac:dyDescent="0.3">
      <c r="A18" s="92" t="s">
        <v>372</v>
      </c>
      <c r="B18" s="328">
        <f t="shared" ref="B18:I18" si="2">+B16-B17</f>
        <v>-124469.64367289899</v>
      </c>
      <c r="C18" s="942">
        <f>(+C16-C17)</f>
        <v>-34.110711985614792</v>
      </c>
      <c r="D18" s="773">
        <f t="shared" si="2"/>
        <v>-139356.93365827855</v>
      </c>
      <c r="E18" s="942">
        <f t="shared" si="2"/>
        <v>-35.788316970877787</v>
      </c>
      <c r="F18" s="328">
        <f t="shared" si="2"/>
        <v>-154338.41859843343</v>
      </c>
      <c r="G18" s="942">
        <f t="shared" si="2"/>
        <v>-37.458965168743774</v>
      </c>
      <c r="H18" s="773">
        <f t="shared" si="2"/>
        <v>-167047.6704253488</v>
      </c>
      <c r="I18" s="942">
        <f t="shared" si="2"/>
        <v>-38.205444464304605</v>
      </c>
    </row>
    <row r="19" spans="1:9" x14ac:dyDescent="0.3">
      <c r="A19" s="1196" t="s">
        <v>1114</v>
      </c>
      <c r="B19" s="1196"/>
      <c r="C19" s="1196"/>
      <c r="D19" s="1196"/>
      <c r="E19" s="1196"/>
      <c r="F19" s="1196"/>
      <c r="G19" s="1196"/>
      <c r="H19" s="1196"/>
      <c r="I19" s="1196"/>
    </row>
    <row r="20" spans="1:9" x14ac:dyDescent="0.3">
      <c r="A20" s="1107"/>
      <c r="B20" s="1107"/>
      <c r="C20" s="1107"/>
      <c r="D20" s="1107"/>
      <c r="E20" s="1107"/>
      <c r="F20" s="1107"/>
      <c r="G20" s="1107"/>
      <c r="H20" s="1107"/>
      <c r="I20" s="1107"/>
    </row>
    <row r="21" spans="1:9" x14ac:dyDescent="0.3">
      <c r="A21" s="1243" t="s">
        <v>21</v>
      </c>
      <c r="B21" s="1243"/>
      <c r="C21" s="1243"/>
      <c r="D21" s="1243"/>
      <c r="E21" s="1243"/>
      <c r="F21" s="1243"/>
      <c r="G21" s="1243"/>
      <c r="H21" s="1243"/>
      <c r="I21" s="1243"/>
    </row>
  </sheetData>
  <mergeCells count="6">
    <mergeCell ref="A21:I21"/>
    <mergeCell ref="B5:C5"/>
    <mergeCell ref="D5:E5"/>
    <mergeCell ref="F5:G5"/>
    <mergeCell ref="H5:I5"/>
    <mergeCell ref="A19:I20"/>
  </mergeCells>
  <pageMargins left="0.7" right="0.7" top="0.75" bottom="0.75" header="0.3" footer="0.3"/>
  <ignoredErrors>
    <ignoredError sqref="C10 C14 C18" formula="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020DB-BA15-4AB4-B23F-0CBB727D94FE}">
  <dimension ref="A1:C11"/>
  <sheetViews>
    <sheetView workbookViewId="0">
      <selection activeCell="A10" sqref="A10"/>
    </sheetView>
  </sheetViews>
  <sheetFormatPr baseColWidth="10" defaultColWidth="11.453125" defaultRowHeight="13" x14ac:dyDescent="0.3"/>
  <cols>
    <col min="1" max="1" width="38.453125" style="7" bestFit="1" customWidth="1"/>
    <col min="2" max="2" width="11.453125" style="7"/>
    <col min="3" max="3" width="58.453125" style="7" customWidth="1"/>
    <col min="4" max="16384" width="11.453125" style="7"/>
  </cols>
  <sheetData>
    <row r="1" spans="1:3" x14ac:dyDescent="0.3">
      <c r="A1" s="44" t="s">
        <v>374</v>
      </c>
    </row>
    <row r="2" spans="1:3" x14ac:dyDescent="0.3">
      <c r="A2" s="44" t="s">
        <v>431</v>
      </c>
    </row>
    <row r="4" spans="1:3" x14ac:dyDescent="0.3">
      <c r="A4" s="143" t="s">
        <v>375</v>
      </c>
      <c r="B4" s="143" t="s">
        <v>376</v>
      </c>
      <c r="C4" s="147" t="s">
        <v>377</v>
      </c>
    </row>
    <row r="5" spans="1:3" ht="27" customHeight="1" x14ac:dyDescent="0.3">
      <c r="A5" s="148" t="s">
        <v>432</v>
      </c>
      <c r="B5" s="755">
        <v>8.899999999999908E-3</v>
      </c>
      <c r="C5" s="586" t="s">
        <v>433</v>
      </c>
    </row>
    <row r="6" spans="1:3" ht="27" customHeight="1" x14ac:dyDescent="0.3">
      <c r="A6" s="149" t="s">
        <v>378</v>
      </c>
      <c r="B6" s="755">
        <v>9.6000000000000085E-2</v>
      </c>
      <c r="C6" s="586" t="s">
        <v>433</v>
      </c>
    </row>
    <row r="7" spans="1:3" ht="13.25" customHeight="1" x14ac:dyDescent="0.3">
      <c r="A7" s="149" t="s">
        <v>434</v>
      </c>
      <c r="B7" s="1247">
        <v>288</v>
      </c>
      <c r="C7" s="1249" t="s">
        <v>435</v>
      </c>
    </row>
    <row r="8" spans="1:3" ht="13.25" customHeight="1" x14ac:dyDescent="0.3">
      <c r="A8" s="150" t="s">
        <v>381</v>
      </c>
      <c r="B8" s="1248"/>
      <c r="C8" s="1250"/>
    </row>
    <row r="9" spans="1:3" ht="13.25" customHeight="1" x14ac:dyDescent="0.3">
      <c r="A9" s="149" t="s">
        <v>379</v>
      </c>
      <c r="B9" s="1251">
        <v>286</v>
      </c>
      <c r="C9" s="1249" t="s">
        <v>380</v>
      </c>
    </row>
    <row r="10" spans="1:3" ht="13.25" customHeight="1" x14ac:dyDescent="0.3">
      <c r="A10" s="151" t="s">
        <v>381</v>
      </c>
      <c r="B10" s="1252"/>
      <c r="C10" s="1250"/>
    </row>
    <row r="11" spans="1:3" x14ac:dyDescent="0.3">
      <c r="A11" s="560" t="s">
        <v>382</v>
      </c>
    </row>
  </sheetData>
  <mergeCells count="4">
    <mergeCell ref="B7:B8"/>
    <mergeCell ref="C7:C8"/>
    <mergeCell ref="B9:B10"/>
    <mergeCell ref="C9: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C45B-7FDE-40F5-BDFE-2ED633DC407B}">
  <dimension ref="A1:H36"/>
  <sheetViews>
    <sheetView showGridLines="0" workbookViewId="0">
      <selection activeCell="A21" sqref="A21"/>
    </sheetView>
  </sheetViews>
  <sheetFormatPr baseColWidth="10" defaultColWidth="10.453125" defaultRowHeight="13" x14ac:dyDescent="0.3"/>
  <cols>
    <col min="1" max="1" width="50" style="4" customWidth="1"/>
    <col min="2" max="7" width="10.453125" style="4"/>
    <col min="8" max="8" width="12.453125" style="4" customWidth="1"/>
    <col min="9" max="16384" width="10.453125" style="4"/>
  </cols>
  <sheetData>
    <row r="1" spans="1:8" x14ac:dyDescent="0.3">
      <c r="A1" s="12" t="s">
        <v>38</v>
      </c>
      <c r="B1" s="434"/>
    </row>
    <row r="2" spans="1:8" x14ac:dyDescent="0.3">
      <c r="A2" s="166" t="s">
        <v>601</v>
      </c>
      <c r="B2" s="434"/>
      <c r="C2" s="434"/>
    </row>
    <row r="3" spans="1:8" x14ac:dyDescent="0.3">
      <c r="A3" s="4" t="s">
        <v>39</v>
      </c>
    </row>
    <row r="5" spans="1:8" x14ac:dyDescent="0.3">
      <c r="A5" s="177"/>
      <c r="B5" s="261" t="s">
        <v>40</v>
      </c>
      <c r="C5" s="261" t="s">
        <v>41</v>
      </c>
      <c r="D5" s="261" t="s">
        <v>42</v>
      </c>
      <c r="E5" s="545" t="s">
        <v>43</v>
      </c>
    </row>
    <row r="6" spans="1:8" x14ac:dyDescent="0.3">
      <c r="A6" s="178"/>
      <c r="B6" s="167" t="s">
        <v>44</v>
      </c>
      <c r="C6" s="167" t="s">
        <v>44</v>
      </c>
      <c r="D6" s="167" t="s">
        <v>44</v>
      </c>
      <c r="E6" s="176" t="s">
        <v>44</v>
      </c>
    </row>
    <row r="7" spans="1:8" x14ac:dyDescent="0.3">
      <c r="A7" s="416" t="s">
        <v>8</v>
      </c>
      <c r="B7" s="357">
        <v>3.8445866869990084</v>
      </c>
      <c r="C7" s="357">
        <v>70.849289299755725</v>
      </c>
      <c r="D7" s="357">
        <v>45.623692365308727</v>
      </c>
      <c r="E7" s="357">
        <v>42.566136538732593</v>
      </c>
      <c r="G7" s="270"/>
      <c r="H7" s="43"/>
    </row>
    <row r="8" spans="1:8" ht="14.5" x14ac:dyDescent="0.35">
      <c r="A8" s="415" t="s">
        <v>9</v>
      </c>
      <c r="B8" s="358">
        <v>1.4307101201333978</v>
      </c>
      <c r="C8" s="359">
        <v>82.643155339824688</v>
      </c>
      <c r="D8" s="359">
        <v>41.780266037724601</v>
      </c>
      <c r="E8" s="359">
        <v>30.177683240245216</v>
      </c>
      <c r="G8" s="270"/>
      <c r="H8" s="43"/>
    </row>
    <row r="9" spans="1:8" ht="14.5" x14ac:dyDescent="0.35">
      <c r="A9" s="415" t="s">
        <v>12</v>
      </c>
      <c r="B9" s="358">
        <v>35.716690475056311</v>
      </c>
      <c r="C9" s="359">
        <v>398.70982217268306</v>
      </c>
      <c r="D9" s="359">
        <v>266.41875753647378</v>
      </c>
      <c r="E9" s="359">
        <v>409.2403992299827</v>
      </c>
      <c r="G9" s="270"/>
      <c r="H9" s="43"/>
    </row>
    <row r="10" spans="1:8" ht="14.5" x14ac:dyDescent="0.35">
      <c r="A10" s="415" t="s">
        <v>13</v>
      </c>
      <c r="B10" s="358">
        <v>-18.369960525925421</v>
      </c>
      <c r="C10" s="359">
        <v>-13.396156156541664</v>
      </c>
      <c r="D10" s="359">
        <v>-8.1442671634440273</v>
      </c>
      <c r="E10" s="359">
        <v>-12.570194688408449</v>
      </c>
      <c r="G10" s="270"/>
      <c r="H10" s="43"/>
    </row>
    <row r="11" spans="1:8" ht="14.5" x14ac:dyDescent="0.35">
      <c r="A11" s="415" t="s">
        <v>14</v>
      </c>
      <c r="B11" s="358">
        <v>-61.696122844742305</v>
      </c>
      <c r="C11" s="359">
        <v>3.6237625059971492</v>
      </c>
      <c r="D11" s="359">
        <v>-8.1084136911111244</v>
      </c>
      <c r="E11" s="359">
        <v>12.765460575370454</v>
      </c>
      <c r="G11" s="270"/>
      <c r="H11" s="43"/>
    </row>
    <row r="12" spans="1:8" ht="14.5" x14ac:dyDescent="0.35">
      <c r="A12" s="415" t="s">
        <v>15</v>
      </c>
      <c r="B12" s="358">
        <v>-55.624386033797009</v>
      </c>
      <c r="C12" s="359">
        <v>-68.415168331651159</v>
      </c>
      <c r="D12" s="359">
        <v>-7.7206152850201875</v>
      </c>
      <c r="E12" s="359">
        <v>11.076090898269527</v>
      </c>
      <c r="G12" s="270"/>
      <c r="H12" s="43"/>
    </row>
    <row r="13" spans="1:8" ht="14.5" x14ac:dyDescent="0.35">
      <c r="A13" s="415" t="s">
        <v>16</v>
      </c>
      <c r="B13" s="358">
        <v>83.495291073865161</v>
      </c>
      <c r="C13" s="359">
        <v>80.65249381872357</v>
      </c>
      <c r="D13" s="359">
        <v>37.800212300917565</v>
      </c>
      <c r="E13" s="359">
        <v>26.648422875886126</v>
      </c>
      <c r="G13" s="270"/>
      <c r="H13" s="43"/>
    </row>
    <row r="14" spans="1:8" ht="14.5" x14ac:dyDescent="0.35">
      <c r="A14" s="415" t="s">
        <v>45</v>
      </c>
      <c r="B14" s="358">
        <v>64.013540653997978</v>
      </c>
      <c r="C14" s="359">
        <v>45.847579773898843</v>
      </c>
      <c r="D14" s="359">
        <v>113.71171090901905</v>
      </c>
      <c r="E14" s="359">
        <v>54.421016204216471</v>
      </c>
      <c r="G14" s="270"/>
      <c r="H14" s="43"/>
    </row>
    <row r="15" spans="1:8" x14ac:dyDescent="0.3">
      <c r="A15" s="416" t="s">
        <v>18</v>
      </c>
      <c r="B15" s="360">
        <v>338.26205927460211</v>
      </c>
      <c r="C15" s="360">
        <v>-60.434898375770771</v>
      </c>
      <c r="D15" s="360">
        <v>-87.103910866269089</v>
      </c>
      <c r="E15" s="360">
        <v>289.87738035693724</v>
      </c>
      <c r="G15" s="270"/>
      <c r="H15" s="43"/>
    </row>
    <row r="16" spans="1:8" ht="14.5" x14ac:dyDescent="0.35">
      <c r="A16" s="415" t="s">
        <v>19</v>
      </c>
      <c r="B16" s="361">
        <v>338.26205927460211</v>
      </c>
      <c r="C16" s="362">
        <v>-60.434898375770771</v>
      </c>
      <c r="D16" s="359">
        <v>-87.103910866269089</v>
      </c>
      <c r="E16" s="359">
        <v>289.87738035693724</v>
      </c>
      <c r="G16" s="270"/>
      <c r="H16" s="43"/>
    </row>
    <row r="17" spans="1:8" x14ac:dyDescent="0.3">
      <c r="A17" s="179" t="s">
        <v>20</v>
      </c>
      <c r="B17" s="363">
        <v>3.8563386788550105</v>
      </c>
      <c r="C17" s="364">
        <v>70.800814104311797</v>
      </c>
      <c r="D17" s="363">
        <v>45.484347534267414</v>
      </c>
      <c r="E17" s="363">
        <v>42.600696435851575</v>
      </c>
      <c r="G17" s="270"/>
      <c r="H17" s="43"/>
    </row>
    <row r="18" spans="1:8" x14ac:dyDescent="0.3">
      <c r="A18" s="5" t="s">
        <v>21</v>
      </c>
    </row>
    <row r="25" spans="1:8" x14ac:dyDescent="0.3">
      <c r="B25" s="617"/>
      <c r="C25" s="617"/>
      <c r="D25" s="617"/>
      <c r="E25" s="617"/>
      <c r="F25" s="617"/>
    </row>
    <row r="26" spans="1:8" x14ac:dyDescent="0.3">
      <c r="B26" s="617"/>
      <c r="C26" s="617"/>
      <c r="D26" s="617"/>
      <c r="E26" s="617"/>
      <c r="F26" s="617"/>
    </row>
    <row r="27" spans="1:8" x14ac:dyDescent="0.3">
      <c r="B27" s="617"/>
      <c r="C27" s="617"/>
      <c r="D27" s="617"/>
      <c r="E27" s="617"/>
      <c r="F27" s="617"/>
    </row>
    <row r="28" spans="1:8" x14ac:dyDescent="0.3">
      <c r="B28" s="617"/>
      <c r="C28" s="617"/>
      <c r="D28" s="617"/>
      <c r="E28" s="617"/>
      <c r="F28" s="617"/>
    </row>
    <row r="29" spans="1:8" x14ac:dyDescent="0.3">
      <c r="B29" s="617"/>
      <c r="C29" s="617"/>
      <c r="D29" s="617"/>
      <c r="E29" s="617"/>
      <c r="F29" s="617"/>
    </row>
    <row r="30" spans="1:8" x14ac:dyDescent="0.3">
      <c r="B30" s="617"/>
      <c r="C30" s="617"/>
      <c r="D30" s="617"/>
      <c r="E30" s="617"/>
      <c r="F30" s="617"/>
    </row>
    <row r="31" spans="1:8" x14ac:dyDescent="0.3">
      <c r="B31" s="617"/>
      <c r="C31" s="617"/>
      <c r="D31" s="617"/>
      <c r="E31" s="617"/>
      <c r="F31" s="617"/>
    </row>
    <row r="32" spans="1:8" x14ac:dyDescent="0.3">
      <c r="B32" s="617"/>
      <c r="C32" s="617"/>
      <c r="D32" s="617"/>
      <c r="E32" s="617"/>
      <c r="F32" s="617"/>
    </row>
    <row r="33" spans="2:6" x14ac:dyDescent="0.3">
      <c r="B33" s="617"/>
      <c r="C33" s="617"/>
      <c r="D33" s="617"/>
      <c r="E33" s="617"/>
      <c r="F33" s="617"/>
    </row>
    <row r="34" spans="2:6" x14ac:dyDescent="0.3">
      <c r="B34" s="617"/>
      <c r="C34" s="617"/>
      <c r="D34" s="617"/>
      <c r="E34" s="617"/>
      <c r="F34" s="617"/>
    </row>
    <row r="35" spans="2:6" x14ac:dyDescent="0.3">
      <c r="B35" s="617"/>
      <c r="C35" s="617"/>
      <c r="D35" s="617"/>
      <c r="E35" s="617"/>
      <c r="F35" s="617"/>
    </row>
    <row r="36" spans="2:6" x14ac:dyDescent="0.3">
      <c r="B36" s="617"/>
    </row>
  </sheetData>
  <pageMargins left="0.7" right="0.7" top="0.75" bottom="0.75" header="0.3" footer="0.3"/>
  <pageSetup paperSize="9" orientation="portrait" horizontalDpi="0"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ECBA7-17E4-4EA0-8AF7-BCF56774B308}">
  <dimension ref="A1:C21"/>
  <sheetViews>
    <sheetView zoomScaleNormal="100" workbookViewId="0">
      <selection activeCell="C26" sqref="C26"/>
    </sheetView>
  </sheetViews>
  <sheetFormatPr baseColWidth="10" defaultColWidth="11.453125" defaultRowHeight="15" customHeight="1" x14ac:dyDescent="0.3"/>
  <cols>
    <col min="1" max="1" width="64.1796875" style="7" bestFit="1" customWidth="1"/>
    <col min="2" max="2" width="21.453125" style="7" customWidth="1"/>
    <col min="3" max="16384" width="11.453125" style="7"/>
  </cols>
  <sheetData>
    <row r="1" spans="1:3" ht="13" x14ac:dyDescent="0.3">
      <c r="A1" s="44" t="s">
        <v>383</v>
      </c>
    </row>
    <row r="2" spans="1:3" ht="13" x14ac:dyDescent="0.3">
      <c r="A2" s="44" t="s">
        <v>437</v>
      </c>
    </row>
    <row r="4" spans="1:3" ht="13" x14ac:dyDescent="0.3">
      <c r="A4" s="147" t="s">
        <v>375</v>
      </c>
      <c r="B4" s="147" t="s">
        <v>384</v>
      </c>
      <c r="C4" s="147" t="s">
        <v>376</v>
      </c>
    </row>
    <row r="5" spans="1:3" ht="13" x14ac:dyDescent="0.3">
      <c r="A5" s="557" t="s">
        <v>385</v>
      </c>
      <c r="B5" s="586" t="s">
        <v>438</v>
      </c>
      <c r="C5" s="756">
        <v>0.11668224701614278</v>
      </c>
    </row>
    <row r="6" spans="1:3" ht="13" x14ac:dyDescent="0.3">
      <c r="A6" s="557" t="s">
        <v>387</v>
      </c>
      <c r="B6" s="586" t="s">
        <v>438</v>
      </c>
      <c r="C6" s="756">
        <v>4.5245683825913652E-2</v>
      </c>
    </row>
    <row r="7" spans="1:3" ht="13" x14ac:dyDescent="0.3">
      <c r="A7" s="1253" t="s">
        <v>388</v>
      </c>
      <c r="B7" s="584" t="s">
        <v>438</v>
      </c>
      <c r="C7" s="757">
        <v>759.27283999999997</v>
      </c>
    </row>
    <row r="8" spans="1:3" ht="13" x14ac:dyDescent="0.3">
      <c r="A8" s="1253"/>
      <c r="B8" s="585" t="s">
        <v>439</v>
      </c>
      <c r="C8" s="758">
        <v>828.06645123026465</v>
      </c>
    </row>
    <row r="9" spans="1:3" ht="13" x14ac:dyDescent="0.3">
      <c r="A9" s="1253" t="s">
        <v>389</v>
      </c>
      <c r="B9" s="584" t="s">
        <v>438</v>
      </c>
      <c r="C9" s="757">
        <v>422.63427143323099</v>
      </c>
    </row>
    <row r="10" spans="1:3" ht="13" x14ac:dyDescent="0.3">
      <c r="A10" s="1253"/>
      <c r="B10" s="585" t="s">
        <v>386</v>
      </c>
      <c r="C10" s="758">
        <v>280.34855723944202</v>
      </c>
    </row>
    <row r="11" spans="1:3" ht="26" x14ac:dyDescent="0.3">
      <c r="A11" s="557" t="s">
        <v>390</v>
      </c>
      <c r="B11" s="586" t="s">
        <v>438</v>
      </c>
      <c r="C11" s="760">
        <v>-148.10000000000002</v>
      </c>
    </row>
    <row r="12" spans="1:3" ht="13" x14ac:dyDescent="0.3">
      <c r="A12" s="557" t="s">
        <v>391</v>
      </c>
      <c r="B12" s="586" t="s">
        <v>440</v>
      </c>
      <c r="C12" s="759">
        <v>1594.8810000000001</v>
      </c>
    </row>
    <row r="13" spans="1:3" ht="13" x14ac:dyDescent="0.3">
      <c r="A13" s="1253" t="s">
        <v>393</v>
      </c>
      <c r="B13" s="584" t="s">
        <v>440</v>
      </c>
      <c r="C13" s="761">
        <v>2790.6000080108643</v>
      </c>
    </row>
    <row r="14" spans="1:3" ht="13" x14ac:dyDescent="0.3">
      <c r="A14" s="1253"/>
      <c r="B14" s="585" t="s">
        <v>392</v>
      </c>
      <c r="C14" s="477">
        <v>2983.100014269352</v>
      </c>
    </row>
    <row r="15" spans="1:3" ht="13" x14ac:dyDescent="0.3">
      <c r="A15" s="557" t="s">
        <v>394</v>
      </c>
      <c r="B15" s="586" t="s">
        <v>386</v>
      </c>
      <c r="C15" s="762">
        <v>0.05</v>
      </c>
    </row>
    <row r="16" spans="1:3" ht="13" x14ac:dyDescent="0.3">
      <c r="A16" s="557" t="s">
        <v>395</v>
      </c>
      <c r="B16" s="586" t="s">
        <v>386</v>
      </c>
      <c r="C16" s="762">
        <v>0.25650000000000001</v>
      </c>
    </row>
    <row r="17" spans="1:3" ht="13" x14ac:dyDescent="0.3">
      <c r="A17" s="557" t="s">
        <v>396</v>
      </c>
      <c r="B17" s="586" t="s">
        <v>438</v>
      </c>
      <c r="C17" s="762">
        <v>0.33074999999999999</v>
      </c>
    </row>
    <row r="18" spans="1:3" ht="17.5" customHeight="1" x14ac:dyDescent="0.3">
      <c r="A18" s="557" t="s">
        <v>397</v>
      </c>
      <c r="B18" s="586" t="s">
        <v>438</v>
      </c>
      <c r="C18" s="756">
        <v>0.79200000000000004</v>
      </c>
    </row>
    <row r="19" spans="1:3" ht="13" x14ac:dyDescent="0.3">
      <c r="A19" s="1253" t="s">
        <v>398</v>
      </c>
      <c r="B19" s="584" t="s">
        <v>440</v>
      </c>
      <c r="C19" s="475">
        <v>16452.326394634667</v>
      </c>
    </row>
    <row r="20" spans="1:3" ht="13" x14ac:dyDescent="0.3">
      <c r="A20" s="1253"/>
      <c r="B20" s="585" t="s">
        <v>392</v>
      </c>
      <c r="C20" s="477">
        <v>19693.783570607935</v>
      </c>
    </row>
    <row r="21" spans="1:3" ht="13" x14ac:dyDescent="0.3">
      <c r="A21" s="551" t="s">
        <v>382</v>
      </c>
    </row>
  </sheetData>
  <mergeCells count="4">
    <mergeCell ref="A7:A8"/>
    <mergeCell ref="A9:A10"/>
    <mergeCell ref="A13:A14"/>
    <mergeCell ref="A19:A20"/>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0338B-ABC7-448E-B631-459D6ABD9210}">
  <dimension ref="A1:L32"/>
  <sheetViews>
    <sheetView zoomScaleNormal="100" workbookViewId="0">
      <selection activeCell="G9" sqref="G9"/>
    </sheetView>
  </sheetViews>
  <sheetFormatPr baseColWidth="10" defaultColWidth="11.453125" defaultRowHeight="13" x14ac:dyDescent="0.3"/>
  <cols>
    <col min="1" max="1" width="62.453125" style="25" bestFit="1" customWidth="1"/>
    <col min="2" max="4" width="12.453125" style="25" customWidth="1"/>
    <col min="5" max="16384" width="11.453125" style="25"/>
  </cols>
  <sheetData>
    <row r="1" spans="1:12" x14ac:dyDescent="0.3">
      <c r="A1" s="44" t="s">
        <v>399</v>
      </c>
      <c r="B1" s="489"/>
      <c r="C1" s="7"/>
      <c r="D1" s="7"/>
    </row>
    <row r="2" spans="1:12" x14ac:dyDescent="0.3">
      <c r="A2" s="44" t="s">
        <v>442</v>
      </c>
      <c r="B2" s="7"/>
      <c r="C2" s="7"/>
      <c r="D2" s="7"/>
    </row>
    <row r="3" spans="1:12" x14ac:dyDescent="0.3">
      <c r="A3" s="45" t="s">
        <v>324</v>
      </c>
      <c r="B3" s="7"/>
      <c r="C3" s="7"/>
      <c r="D3" s="7"/>
    </row>
    <row r="4" spans="1:12" x14ac:dyDescent="0.3">
      <c r="A4" s="7"/>
      <c r="B4" s="7"/>
      <c r="C4" s="95"/>
      <c r="D4" s="7"/>
    </row>
    <row r="5" spans="1:12" ht="39" x14ac:dyDescent="0.3">
      <c r="A5" s="276" t="s">
        <v>400</v>
      </c>
      <c r="B5" s="276" t="s">
        <v>401</v>
      </c>
      <c r="C5" s="276" t="s">
        <v>402</v>
      </c>
      <c r="D5" s="276" t="s">
        <v>403</v>
      </c>
    </row>
    <row r="6" spans="1:12" x14ac:dyDescent="0.3">
      <c r="A6" s="152" t="s">
        <v>404</v>
      </c>
      <c r="B6" s="763">
        <v>42403898.511999995</v>
      </c>
      <c r="C6" s="772">
        <v>2489686.1529670432</v>
      </c>
      <c r="D6" s="763">
        <v>39914212.359032951</v>
      </c>
      <c r="F6" s="153"/>
      <c r="G6" s="705"/>
      <c r="H6" s="705"/>
      <c r="I6" s="705"/>
      <c r="J6" s="705"/>
      <c r="K6" s="705"/>
      <c r="L6" s="705"/>
    </row>
    <row r="7" spans="1:12" x14ac:dyDescent="0.3">
      <c r="A7" s="154" t="s">
        <v>405</v>
      </c>
      <c r="B7" s="90">
        <v>7607535.4879999971</v>
      </c>
      <c r="C7" s="770">
        <v>-1226012.8567718146</v>
      </c>
      <c r="D7" s="90">
        <v>8833548.3447718117</v>
      </c>
      <c r="F7" s="153"/>
      <c r="G7" s="705"/>
      <c r="H7" s="705"/>
      <c r="I7" s="705"/>
      <c r="J7" s="705"/>
      <c r="K7" s="705"/>
      <c r="L7" s="705"/>
    </row>
    <row r="8" spans="1:12" x14ac:dyDescent="0.3">
      <c r="A8" s="154" t="s">
        <v>443</v>
      </c>
      <c r="B8" s="90">
        <v>-8277984.1100000022</v>
      </c>
      <c r="C8" s="770">
        <v>4197859.4294367908</v>
      </c>
      <c r="D8" s="90">
        <v>-12475843.539436793</v>
      </c>
      <c r="E8" s="153"/>
      <c r="F8" s="153"/>
      <c r="G8" s="705"/>
      <c r="H8" s="705"/>
      <c r="I8" s="705"/>
      <c r="J8" s="705"/>
      <c r="K8" s="705"/>
      <c r="L8" s="705"/>
    </row>
    <row r="9" spans="1:12" x14ac:dyDescent="0.3">
      <c r="A9" s="154" t="s">
        <v>406</v>
      </c>
      <c r="B9" s="90">
        <v>7238414.0469999993</v>
      </c>
      <c r="C9" s="770">
        <v>-117675.44020003174</v>
      </c>
      <c r="D9" s="90">
        <v>7356089.4872000311</v>
      </c>
      <c r="E9" s="153"/>
      <c r="F9" s="153"/>
      <c r="G9" s="705"/>
      <c r="H9" s="705"/>
      <c r="I9" s="705"/>
      <c r="J9" s="705"/>
      <c r="K9" s="705"/>
      <c r="L9" s="705"/>
    </row>
    <row r="10" spans="1:12" x14ac:dyDescent="0.3">
      <c r="A10" s="154" t="s">
        <v>407</v>
      </c>
      <c r="B10" s="90">
        <v>9393917.0470000003</v>
      </c>
      <c r="C10" s="770">
        <v>-201055.41189144365</v>
      </c>
      <c r="D10" s="90">
        <v>9594972.4588914439</v>
      </c>
      <c r="E10" s="153"/>
      <c r="F10" s="153"/>
      <c r="G10" s="705"/>
      <c r="H10" s="705"/>
      <c r="I10" s="705"/>
      <c r="J10" s="705"/>
      <c r="K10" s="705"/>
      <c r="L10" s="705"/>
    </row>
    <row r="11" spans="1:12" x14ac:dyDescent="0.3">
      <c r="A11" s="154" t="s">
        <v>408</v>
      </c>
      <c r="B11" s="90">
        <v>26563685.354000002</v>
      </c>
      <c r="C11" s="770">
        <v>-164512.42450105399</v>
      </c>
      <c r="D11" s="90">
        <v>26728197.778501056</v>
      </c>
      <c r="E11" s="153"/>
      <c r="F11" s="153"/>
      <c r="G11" s="705"/>
      <c r="H11" s="705"/>
      <c r="I11" s="705"/>
      <c r="J11" s="705"/>
      <c r="K11" s="705"/>
      <c r="L11" s="705"/>
    </row>
    <row r="12" spans="1:12" x14ac:dyDescent="0.3">
      <c r="A12" s="154" t="s">
        <v>409</v>
      </c>
      <c r="B12" s="90">
        <v>-121669.31399999962</v>
      </c>
      <c r="C12" s="770">
        <v>1082.8568945999868</v>
      </c>
      <c r="D12" s="90">
        <v>-122752.17089459961</v>
      </c>
      <c r="F12" s="153"/>
      <c r="G12" s="705"/>
      <c r="H12" s="705"/>
      <c r="I12" s="705"/>
      <c r="J12" s="705"/>
      <c r="K12" s="705"/>
      <c r="L12" s="705"/>
    </row>
    <row r="13" spans="1:12" x14ac:dyDescent="0.3">
      <c r="A13" s="583" t="s">
        <v>410</v>
      </c>
      <c r="B13" s="481">
        <v>2303560.5490000001</v>
      </c>
      <c r="C13" s="572">
        <v>-24005.077643237077</v>
      </c>
      <c r="D13" s="481">
        <v>2327565.6266432372</v>
      </c>
      <c r="F13" s="153"/>
      <c r="G13" s="705"/>
      <c r="H13" s="705"/>
      <c r="I13" s="705"/>
      <c r="J13" s="705"/>
      <c r="K13" s="705"/>
      <c r="L13" s="705"/>
    </row>
    <row r="14" spans="1:12" x14ac:dyDescent="0.3">
      <c r="A14" s="583" t="s">
        <v>411</v>
      </c>
      <c r="B14" s="481">
        <v>4404895.2006200003</v>
      </c>
      <c r="C14" s="572">
        <v>3990907.5232177521</v>
      </c>
      <c r="D14" s="481">
        <v>413987.67740224814</v>
      </c>
      <c r="F14" s="153"/>
      <c r="G14" s="705"/>
      <c r="H14" s="705"/>
      <c r="I14" s="705"/>
      <c r="J14" s="705"/>
      <c r="K14" s="705"/>
      <c r="L14" s="705"/>
    </row>
    <row r="15" spans="1:12" x14ac:dyDescent="0.3">
      <c r="A15" s="583" t="s">
        <v>412</v>
      </c>
      <c r="B15" s="481">
        <v>2879866.3262939239</v>
      </c>
      <c r="C15" s="572">
        <v>948133.36298938375</v>
      </c>
      <c r="D15" s="481">
        <v>1931732.9633045401</v>
      </c>
      <c r="F15" s="153"/>
      <c r="G15" s="705"/>
      <c r="H15" s="705"/>
      <c r="I15" s="705"/>
      <c r="J15" s="705"/>
      <c r="K15" s="705"/>
      <c r="L15" s="705"/>
    </row>
    <row r="16" spans="1:12" x14ac:dyDescent="0.3">
      <c r="A16" s="156" t="s">
        <v>413</v>
      </c>
      <c r="B16" s="90">
        <v>473832.99093429797</v>
      </c>
      <c r="C16" s="770">
        <v>111365.73948113859</v>
      </c>
      <c r="D16" s="90">
        <v>362467.25145315938</v>
      </c>
      <c r="F16" s="153"/>
      <c r="G16" s="705"/>
      <c r="H16" s="705"/>
      <c r="I16" s="705"/>
      <c r="J16" s="705"/>
      <c r="K16" s="705"/>
      <c r="L16" s="705"/>
    </row>
    <row r="17" spans="1:12" x14ac:dyDescent="0.3">
      <c r="A17" s="157" t="s">
        <v>444</v>
      </c>
      <c r="B17" s="90">
        <v>272301.63032158936</v>
      </c>
      <c r="C17" s="771">
        <v>-15388.363256403827</v>
      </c>
      <c r="D17" s="90">
        <v>287689.99357799318</v>
      </c>
      <c r="F17" s="153"/>
      <c r="G17" s="705"/>
      <c r="H17" s="705"/>
      <c r="I17" s="705"/>
      <c r="J17" s="705"/>
      <c r="K17" s="705"/>
      <c r="L17" s="705"/>
    </row>
    <row r="18" spans="1:12" x14ac:dyDescent="0.3">
      <c r="A18" s="157" t="s">
        <v>414</v>
      </c>
      <c r="B18" s="90">
        <v>386210.79743106093</v>
      </c>
      <c r="C18" s="770">
        <v>123031.2183520894</v>
      </c>
      <c r="D18" s="90">
        <v>263179.57907897152</v>
      </c>
      <c r="F18" s="153"/>
      <c r="G18" s="705"/>
      <c r="H18" s="705"/>
      <c r="I18" s="705"/>
      <c r="J18" s="705"/>
      <c r="K18" s="705"/>
      <c r="L18" s="705"/>
    </row>
    <row r="19" spans="1:12" x14ac:dyDescent="0.3">
      <c r="A19" s="157" t="s">
        <v>445</v>
      </c>
      <c r="B19" s="90">
        <v>-184679.43681835232</v>
      </c>
      <c r="C19" s="770">
        <v>3722.8843854530132</v>
      </c>
      <c r="D19" s="90">
        <v>-188402.32120380533</v>
      </c>
      <c r="F19" s="153"/>
      <c r="G19" s="705"/>
      <c r="H19" s="705"/>
      <c r="I19" s="705"/>
      <c r="J19" s="705"/>
      <c r="K19" s="705"/>
      <c r="L19" s="705"/>
    </row>
    <row r="20" spans="1:12" x14ac:dyDescent="0.3">
      <c r="A20" s="156" t="s">
        <v>415</v>
      </c>
      <c r="B20" s="90">
        <v>1804664.3015229083</v>
      </c>
      <c r="C20" s="770">
        <v>466666.60352803068</v>
      </c>
      <c r="D20" s="90">
        <v>1337997.6979948776</v>
      </c>
      <c r="F20" s="153"/>
      <c r="G20" s="705"/>
      <c r="H20" s="705"/>
      <c r="I20" s="705"/>
      <c r="J20" s="705"/>
      <c r="K20" s="705"/>
      <c r="L20" s="705"/>
    </row>
    <row r="21" spans="1:12" x14ac:dyDescent="0.3">
      <c r="A21" s="157" t="s">
        <v>446</v>
      </c>
      <c r="B21" s="90">
        <v>1274943.6379633034</v>
      </c>
      <c r="C21" s="771">
        <v>-78942.303505351068</v>
      </c>
      <c r="D21" s="90">
        <v>1353885.9414686544</v>
      </c>
      <c r="F21" s="153"/>
      <c r="G21" s="705"/>
      <c r="H21" s="705"/>
      <c r="I21" s="705"/>
      <c r="J21" s="705"/>
      <c r="K21" s="705"/>
      <c r="L21" s="705"/>
    </row>
    <row r="22" spans="1:12" x14ac:dyDescent="0.3">
      <c r="A22" s="157" t="s">
        <v>416</v>
      </c>
      <c r="B22" s="90">
        <v>1622851.734955848</v>
      </c>
      <c r="C22" s="770">
        <v>523572.88251941581</v>
      </c>
      <c r="D22" s="90">
        <v>1099278.8524364321</v>
      </c>
      <c r="F22" s="153"/>
      <c r="G22" s="705"/>
      <c r="H22" s="705"/>
      <c r="I22" s="705"/>
      <c r="J22" s="705"/>
      <c r="K22" s="705"/>
      <c r="L22" s="705"/>
    </row>
    <row r="23" spans="1:12" x14ac:dyDescent="0.3">
      <c r="A23" s="157" t="s">
        <v>447</v>
      </c>
      <c r="B23" s="256">
        <v>-1093131.0713962433</v>
      </c>
      <c r="C23" s="771">
        <v>22036.024513965705</v>
      </c>
      <c r="D23" s="256">
        <v>-1115167.095910209</v>
      </c>
      <c r="F23" s="153"/>
      <c r="G23" s="705"/>
      <c r="H23" s="705"/>
      <c r="I23" s="705"/>
      <c r="J23" s="705"/>
      <c r="K23" s="705"/>
      <c r="L23" s="705"/>
    </row>
    <row r="24" spans="1:12" x14ac:dyDescent="0.3">
      <c r="A24" s="156" t="s">
        <v>417</v>
      </c>
      <c r="B24" s="90">
        <v>601369.03383671783</v>
      </c>
      <c r="C24" s="770">
        <v>370101.01998021465</v>
      </c>
      <c r="D24" s="90">
        <v>231268.01385650318</v>
      </c>
      <c r="F24" s="153"/>
      <c r="G24" s="705"/>
      <c r="H24" s="705"/>
      <c r="I24" s="705"/>
      <c r="J24" s="705"/>
      <c r="K24" s="705"/>
      <c r="L24" s="705"/>
    </row>
    <row r="25" spans="1:12" x14ac:dyDescent="0.3">
      <c r="A25" s="583" t="s">
        <v>418</v>
      </c>
      <c r="B25" s="481">
        <v>5889919.5654600002</v>
      </c>
      <c r="C25" s="769">
        <v>0</v>
      </c>
      <c r="D25" s="481">
        <v>5889919.5654600002</v>
      </c>
      <c r="F25" s="153"/>
      <c r="G25" s="705"/>
      <c r="H25" s="705"/>
      <c r="I25" s="705"/>
      <c r="J25" s="705"/>
      <c r="K25" s="705"/>
      <c r="L25" s="705"/>
    </row>
    <row r="26" spans="1:12" x14ac:dyDescent="0.3">
      <c r="A26" s="158" t="s">
        <v>419</v>
      </c>
      <c r="B26" s="260">
        <v>57882140.153373927</v>
      </c>
      <c r="C26" s="773">
        <v>7404721.9615309387</v>
      </c>
      <c r="D26" s="260">
        <v>50477418.191842988</v>
      </c>
      <c r="F26" s="153"/>
      <c r="G26" s="705"/>
      <c r="H26" s="705"/>
      <c r="I26" s="705"/>
      <c r="J26" s="705"/>
      <c r="K26" s="881"/>
      <c r="L26" s="705"/>
    </row>
    <row r="27" spans="1:12" ht="116.25" customHeight="1" x14ac:dyDescent="0.3">
      <c r="A27" s="1254" t="s">
        <v>980</v>
      </c>
      <c r="B27" s="1254"/>
      <c r="C27" s="1254"/>
      <c r="D27" s="1254"/>
    </row>
    <row r="28" spans="1:12" x14ac:dyDescent="0.3">
      <c r="A28" s="774" t="s">
        <v>420</v>
      </c>
    </row>
    <row r="29" spans="1:12" x14ac:dyDescent="0.3">
      <c r="A29" s="25" t="s">
        <v>21</v>
      </c>
      <c r="H29" s="705"/>
    </row>
    <row r="30" spans="1:12" x14ac:dyDescent="0.3">
      <c r="H30" s="705"/>
    </row>
    <row r="31" spans="1:12" x14ac:dyDescent="0.3">
      <c r="H31" s="705"/>
    </row>
    <row r="32" spans="1:12" x14ac:dyDescent="0.3">
      <c r="H32" s="705"/>
    </row>
  </sheetData>
  <mergeCells count="1">
    <mergeCell ref="A27:D27"/>
  </mergeCell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24AC-8524-4D2C-A30D-E4003693223A}">
  <dimension ref="A1:I24"/>
  <sheetViews>
    <sheetView workbookViewId="0"/>
  </sheetViews>
  <sheetFormatPr baseColWidth="10" defaultColWidth="11.453125" defaultRowHeight="13" x14ac:dyDescent="0.3"/>
  <cols>
    <col min="1" max="1" width="50.453125" style="25" bestFit="1" customWidth="1"/>
    <col min="2" max="2" width="11" style="25" customWidth="1"/>
    <col min="3" max="3" width="13.453125" style="25" bestFit="1" customWidth="1"/>
    <col min="4" max="16384" width="11.453125" style="25"/>
  </cols>
  <sheetData>
    <row r="1" spans="1:9" x14ac:dyDescent="0.3">
      <c r="A1" s="278" t="s">
        <v>421</v>
      </c>
    </row>
    <row r="2" spans="1:9" x14ac:dyDescent="0.3">
      <c r="A2" s="278" t="s">
        <v>449</v>
      </c>
    </row>
    <row r="3" spans="1:9" x14ac:dyDescent="0.3">
      <c r="A3" s="160" t="s">
        <v>275</v>
      </c>
    </row>
    <row r="5" spans="1:9" x14ac:dyDescent="0.3">
      <c r="A5" s="161"/>
      <c r="B5" s="162" t="s">
        <v>737</v>
      </c>
      <c r="C5" s="162" t="s">
        <v>166</v>
      </c>
    </row>
    <row r="6" spans="1:9" ht="15" x14ac:dyDescent="0.3">
      <c r="A6" s="163" t="s">
        <v>666</v>
      </c>
      <c r="B6" s="763">
        <v>-18497666.223839998</v>
      </c>
      <c r="C6" s="764">
        <v>-7.6870776990578342</v>
      </c>
      <c r="E6" s="153"/>
      <c r="G6" s="705"/>
      <c r="H6" s="705"/>
      <c r="I6" s="153"/>
    </row>
    <row r="7" spans="1:9" ht="15" x14ac:dyDescent="0.3">
      <c r="A7" s="164" t="s">
        <v>667</v>
      </c>
      <c r="B7" s="481">
        <v>7404721.9615309425</v>
      </c>
      <c r="C7" s="765">
        <v>3.0771813248986128</v>
      </c>
      <c r="E7" s="153"/>
      <c r="G7" s="705"/>
      <c r="H7" s="705"/>
      <c r="I7" s="153"/>
    </row>
    <row r="8" spans="1:9" x14ac:dyDescent="0.3">
      <c r="A8" s="165" t="s">
        <v>422</v>
      </c>
      <c r="B8" s="90">
        <v>2489686.1529670432</v>
      </c>
      <c r="C8" s="766">
        <v>1.034639217322467</v>
      </c>
      <c r="E8" s="153"/>
      <c r="G8" s="705"/>
      <c r="H8" s="705"/>
      <c r="I8" s="153"/>
    </row>
    <row r="9" spans="1:9" x14ac:dyDescent="0.3">
      <c r="A9" s="165" t="s">
        <v>423</v>
      </c>
      <c r="B9" s="90">
        <v>-24005.077643237077</v>
      </c>
      <c r="C9" s="766">
        <v>-9.9757934207752447E-3</v>
      </c>
      <c r="E9" s="153"/>
      <c r="G9" s="705"/>
      <c r="H9" s="705"/>
      <c r="I9" s="153"/>
    </row>
    <row r="10" spans="1:9" x14ac:dyDescent="0.3">
      <c r="A10" s="165" t="s">
        <v>424</v>
      </c>
      <c r="B10" s="90">
        <v>3990907.5232177521</v>
      </c>
      <c r="C10" s="766">
        <v>1.6585019888179533</v>
      </c>
      <c r="E10" s="153"/>
      <c r="G10" s="705"/>
      <c r="H10" s="705"/>
      <c r="I10" s="153"/>
    </row>
    <row r="11" spans="1:9" x14ac:dyDescent="0.3">
      <c r="A11" s="165" t="s">
        <v>425</v>
      </c>
      <c r="B11" s="90">
        <v>948133.36298938387</v>
      </c>
      <c r="C11" s="766">
        <v>0.39401591217896775</v>
      </c>
      <c r="E11" s="153"/>
      <c r="G11" s="705"/>
      <c r="H11" s="705"/>
      <c r="I11" s="153"/>
    </row>
    <row r="12" spans="1:9" ht="15" x14ac:dyDescent="0.3">
      <c r="A12" s="164" t="s">
        <v>668</v>
      </c>
      <c r="B12" s="481">
        <v>-25902388.185370937</v>
      </c>
      <c r="C12" s="765">
        <v>-10.764259023956447</v>
      </c>
      <c r="E12" s="153"/>
      <c r="G12" s="705"/>
      <c r="H12" s="705"/>
      <c r="I12" s="153"/>
    </row>
    <row r="13" spans="1:9" x14ac:dyDescent="0.3">
      <c r="A13" s="100" t="s">
        <v>426</v>
      </c>
      <c r="B13" s="256">
        <v>224332.19598000002</v>
      </c>
      <c r="C13" s="648">
        <v>9.3225761565317242E-2</v>
      </c>
      <c r="E13" s="153"/>
      <c r="G13" s="705"/>
      <c r="H13" s="705"/>
      <c r="I13" s="153"/>
    </row>
    <row r="14" spans="1:9" x14ac:dyDescent="0.3">
      <c r="A14" s="100" t="s">
        <v>427</v>
      </c>
      <c r="B14" s="256">
        <v>2057883.7836099998</v>
      </c>
      <c r="C14" s="648">
        <v>0.85519504724619466</v>
      </c>
      <c r="E14" s="153"/>
      <c r="G14" s="705"/>
      <c r="H14" s="705"/>
      <c r="I14" s="153"/>
    </row>
    <row r="15" spans="1:9" x14ac:dyDescent="0.3">
      <c r="A15" s="98" t="s">
        <v>428</v>
      </c>
      <c r="B15" s="306">
        <v>-16664114.636209995</v>
      </c>
      <c r="C15" s="767">
        <v>-6.9251084133769556</v>
      </c>
      <c r="E15" s="153"/>
      <c r="F15" s="153"/>
      <c r="G15" s="705"/>
      <c r="H15" s="705"/>
      <c r="I15" s="153"/>
    </row>
    <row r="16" spans="1:9" x14ac:dyDescent="0.3">
      <c r="A16" s="126" t="s">
        <v>429</v>
      </c>
      <c r="B16" s="260">
        <v>-24068836.597740933</v>
      </c>
      <c r="C16" s="768">
        <v>-10.002289738275566</v>
      </c>
      <c r="E16" s="153"/>
      <c r="F16" s="153"/>
      <c r="G16" s="705"/>
      <c r="H16" s="705"/>
      <c r="I16" s="153"/>
    </row>
    <row r="17" spans="1:3" x14ac:dyDescent="0.3">
      <c r="A17" s="122" t="s">
        <v>21</v>
      </c>
    </row>
    <row r="18" spans="1:3" x14ac:dyDescent="0.3">
      <c r="B18" s="153"/>
    </row>
    <row r="19" spans="1:3" x14ac:dyDescent="0.3">
      <c r="B19" s="153"/>
    </row>
    <row r="24" spans="1:3" x14ac:dyDescent="0.3">
      <c r="C24" s="153"/>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AB86-9CA0-4F60-B62C-801B845DCF06}">
  <dimension ref="A1:C11"/>
  <sheetViews>
    <sheetView workbookViewId="0">
      <selection activeCell="C31" sqref="C31"/>
    </sheetView>
  </sheetViews>
  <sheetFormatPr baseColWidth="10" defaultColWidth="11.453125" defaultRowHeight="13" x14ac:dyDescent="0.3"/>
  <cols>
    <col min="1" max="1" width="38.453125" style="7" bestFit="1" customWidth="1"/>
    <col min="2" max="2" width="11.453125" style="7"/>
    <col min="3" max="3" width="58.453125" style="7" customWidth="1"/>
    <col min="4" max="16384" width="11.453125" style="7"/>
  </cols>
  <sheetData>
    <row r="1" spans="1:3" x14ac:dyDescent="0.3">
      <c r="A1" s="44" t="s">
        <v>430</v>
      </c>
    </row>
    <row r="2" spans="1:3" x14ac:dyDescent="0.3">
      <c r="A2" s="44" t="s">
        <v>672</v>
      </c>
    </row>
    <row r="4" spans="1:3" x14ac:dyDescent="0.3">
      <c r="A4" s="143" t="s">
        <v>375</v>
      </c>
      <c r="B4" s="143" t="s">
        <v>376</v>
      </c>
      <c r="C4" s="147" t="s">
        <v>377</v>
      </c>
    </row>
    <row r="5" spans="1:3" x14ac:dyDescent="0.3">
      <c r="A5" s="148" t="s">
        <v>669</v>
      </c>
      <c r="B5" s="755">
        <v>1.7500000000000071E-2</v>
      </c>
      <c r="C5" s="586" t="s">
        <v>1094</v>
      </c>
    </row>
    <row r="6" spans="1:3" x14ac:dyDescent="0.3">
      <c r="A6" s="149" t="s">
        <v>432</v>
      </c>
      <c r="B6" s="755">
        <v>7.8000000000000291E-3</v>
      </c>
      <c r="C6" s="586" t="s">
        <v>1094</v>
      </c>
    </row>
    <row r="7" spans="1:3" x14ac:dyDescent="0.3">
      <c r="A7" s="149" t="s">
        <v>670</v>
      </c>
      <c r="B7" s="1255">
        <v>331</v>
      </c>
      <c r="C7" s="1249" t="s">
        <v>671</v>
      </c>
    </row>
    <row r="8" spans="1:3" x14ac:dyDescent="0.3">
      <c r="A8" s="150" t="s">
        <v>381</v>
      </c>
      <c r="B8" s="1256"/>
      <c r="C8" s="1250"/>
    </row>
    <row r="9" spans="1:3" x14ac:dyDescent="0.3">
      <c r="A9" s="149" t="s">
        <v>434</v>
      </c>
      <c r="B9" s="1257">
        <v>288</v>
      </c>
      <c r="C9" s="1249" t="s">
        <v>435</v>
      </c>
    </row>
    <row r="10" spans="1:3" x14ac:dyDescent="0.3">
      <c r="A10" s="151" t="s">
        <v>381</v>
      </c>
      <c r="B10" s="1258"/>
      <c r="C10" s="1250"/>
    </row>
    <row r="11" spans="1:3" x14ac:dyDescent="0.3">
      <c r="A11" s="551" t="s">
        <v>382</v>
      </c>
    </row>
  </sheetData>
  <mergeCells count="4">
    <mergeCell ref="B7:B8"/>
    <mergeCell ref="C7:C8"/>
    <mergeCell ref="B9:B10"/>
    <mergeCell ref="C9:C10"/>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D895-D4D5-426C-B8EF-E727F5915515}">
  <dimension ref="A1:C21"/>
  <sheetViews>
    <sheetView zoomScaleNormal="100" workbookViewId="0">
      <selection activeCell="C16" sqref="C16"/>
    </sheetView>
  </sheetViews>
  <sheetFormatPr baseColWidth="10" defaultColWidth="11.453125" defaultRowHeight="15" customHeight="1" x14ac:dyDescent="0.3"/>
  <cols>
    <col min="1" max="1" width="75.453125" style="7" customWidth="1"/>
    <col min="2" max="2" width="21.453125" style="7" customWidth="1"/>
    <col min="3" max="16384" width="11.453125" style="7"/>
  </cols>
  <sheetData>
    <row r="1" spans="1:3" ht="13" x14ac:dyDescent="0.3">
      <c r="A1" s="44" t="s">
        <v>436</v>
      </c>
    </row>
    <row r="2" spans="1:3" ht="13" x14ac:dyDescent="0.3">
      <c r="A2" s="44" t="s">
        <v>673</v>
      </c>
    </row>
    <row r="4" spans="1:3" ht="13" x14ac:dyDescent="0.3">
      <c r="A4" s="147" t="s">
        <v>375</v>
      </c>
      <c r="B4" s="147" t="s">
        <v>384</v>
      </c>
      <c r="C4" s="147" t="s">
        <v>376</v>
      </c>
    </row>
    <row r="5" spans="1:3" ht="13" x14ac:dyDescent="0.3">
      <c r="A5" s="557" t="s">
        <v>385</v>
      </c>
      <c r="B5" s="586" t="s">
        <v>674</v>
      </c>
      <c r="C5" s="756">
        <v>1.49783E-2</v>
      </c>
    </row>
    <row r="6" spans="1:3" ht="13" x14ac:dyDescent="0.3">
      <c r="A6" s="557" t="s">
        <v>387</v>
      </c>
      <c r="B6" s="586" t="s">
        <v>674</v>
      </c>
      <c r="C6" s="756">
        <v>8.9044799999999993E-2</v>
      </c>
    </row>
    <row r="7" spans="1:3" ht="13" x14ac:dyDescent="0.3">
      <c r="A7" s="1253" t="s">
        <v>388</v>
      </c>
      <c r="B7" s="584" t="s">
        <v>674</v>
      </c>
      <c r="C7" s="757">
        <v>811.05479000000003</v>
      </c>
    </row>
    <row r="8" spans="1:3" ht="13" x14ac:dyDescent="0.3">
      <c r="A8" s="1253"/>
      <c r="B8" s="585" t="s">
        <v>675</v>
      </c>
      <c r="C8" s="758">
        <v>826.8821381832314</v>
      </c>
    </row>
    <row r="9" spans="1:3" ht="13" x14ac:dyDescent="0.3">
      <c r="A9" s="1253" t="s">
        <v>389</v>
      </c>
      <c r="B9" s="584" t="s">
        <v>674</v>
      </c>
      <c r="C9" s="757">
        <v>444.53984000000003</v>
      </c>
    </row>
    <row r="10" spans="1:3" ht="13" x14ac:dyDescent="0.3">
      <c r="A10" s="1253"/>
      <c r="B10" s="585" t="s">
        <v>438</v>
      </c>
      <c r="C10" s="758">
        <v>422.63427143323094</v>
      </c>
    </row>
    <row r="11" spans="1:3" ht="13" x14ac:dyDescent="0.3">
      <c r="A11" s="557" t="s">
        <v>390</v>
      </c>
      <c r="B11" s="586" t="s">
        <v>674</v>
      </c>
      <c r="C11" s="884">
        <v>-111.39999999999998</v>
      </c>
    </row>
    <row r="12" spans="1:3" ht="13" x14ac:dyDescent="0.3">
      <c r="A12" s="557" t="s">
        <v>391</v>
      </c>
      <c r="B12" s="586" t="s">
        <v>676</v>
      </c>
      <c r="C12" s="761">
        <v>1521</v>
      </c>
    </row>
    <row r="13" spans="1:3" ht="13" x14ac:dyDescent="0.3">
      <c r="A13" s="1253" t="s">
        <v>393</v>
      </c>
      <c r="B13" s="584" t="s">
        <v>676</v>
      </c>
      <c r="C13" s="761">
        <v>2883.56748023</v>
      </c>
    </row>
    <row r="14" spans="1:3" ht="13" x14ac:dyDescent="0.3">
      <c r="A14" s="1253"/>
      <c r="B14" s="585" t="s">
        <v>440</v>
      </c>
      <c r="C14" s="477">
        <v>2790.6000080108643</v>
      </c>
    </row>
    <row r="15" spans="1:3" ht="13" x14ac:dyDescent="0.3">
      <c r="A15" s="557" t="s">
        <v>394</v>
      </c>
      <c r="B15" s="586" t="s">
        <v>438</v>
      </c>
      <c r="C15" s="762">
        <v>5.5000000000000021E-2</v>
      </c>
    </row>
    <row r="16" spans="1:3" ht="13" x14ac:dyDescent="0.3">
      <c r="A16" s="557" t="s">
        <v>395</v>
      </c>
      <c r="B16" s="586" t="s">
        <v>438</v>
      </c>
      <c r="C16" s="762">
        <v>0.25514999999999999</v>
      </c>
    </row>
    <row r="17" spans="1:3" ht="13" x14ac:dyDescent="0.3">
      <c r="A17" s="557" t="s">
        <v>396</v>
      </c>
      <c r="B17" s="586" t="s">
        <v>674</v>
      </c>
      <c r="C17" s="762">
        <v>0.32269999999999999</v>
      </c>
    </row>
    <row r="18" spans="1:3" ht="20.5" customHeight="1" x14ac:dyDescent="0.3">
      <c r="A18" s="557" t="s">
        <v>397</v>
      </c>
      <c r="B18" s="586" t="s">
        <v>674</v>
      </c>
      <c r="C18" s="756">
        <v>0.88400000000000001</v>
      </c>
    </row>
    <row r="19" spans="1:3" ht="13" x14ac:dyDescent="0.3">
      <c r="A19" s="1253" t="s">
        <v>398</v>
      </c>
      <c r="B19" s="584" t="s">
        <v>676</v>
      </c>
      <c r="C19" s="761">
        <v>20587.584038870689</v>
      </c>
    </row>
    <row r="20" spans="1:3" ht="13" x14ac:dyDescent="0.3">
      <c r="A20" s="1253"/>
      <c r="B20" s="585" t="s">
        <v>440</v>
      </c>
      <c r="C20" s="477">
        <v>16452.326394634678</v>
      </c>
    </row>
    <row r="21" spans="1:3" ht="13" x14ac:dyDescent="0.3">
      <c r="A21" s="551" t="s">
        <v>382</v>
      </c>
    </row>
  </sheetData>
  <mergeCells count="4">
    <mergeCell ref="A7:A8"/>
    <mergeCell ref="A9:A10"/>
    <mergeCell ref="A13:A14"/>
    <mergeCell ref="A19:A20"/>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2884-4430-444F-92D2-E43A32D0C8FB}">
  <dimension ref="A1:L33"/>
  <sheetViews>
    <sheetView zoomScaleNormal="100" workbookViewId="0">
      <selection activeCell="A36" sqref="A36"/>
    </sheetView>
  </sheetViews>
  <sheetFormatPr baseColWidth="10" defaultColWidth="11.453125" defaultRowHeight="13" x14ac:dyDescent="0.3"/>
  <cols>
    <col min="1" max="1" width="62.453125" style="25" bestFit="1" customWidth="1"/>
    <col min="2" max="4" width="12.453125" style="25" customWidth="1"/>
    <col min="5" max="16384" width="11.453125" style="25"/>
  </cols>
  <sheetData>
    <row r="1" spans="1:12" x14ac:dyDescent="0.3">
      <c r="A1" s="44" t="s">
        <v>441</v>
      </c>
      <c r="B1" s="489"/>
      <c r="C1" s="7"/>
      <c r="D1" s="7"/>
    </row>
    <row r="2" spans="1:12" x14ac:dyDescent="0.3">
      <c r="A2" s="44" t="s">
        <v>677</v>
      </c>
      <c r="B2" s="7"/>
      <c r="C2" s="7"/>
      <c r="D2" s="7"/>
    </row>
    <row r="3" spans="1:12" x14ac:dyDescent="0.3">
      <c r="A3" s="45" t="s">
        <v>650</v>
      </c>
      <c r="B3" s="7"/>
      <c r="C3" s="7"/>
      <c r="D3" s="7"/>
    </row>
    <row r="4" spans="1:12" x14ac:dyDescent="0.3">
      <c r="A4" s="7"/>
      <c r="B4" s="7"/>
      <c r="C4" s="7"/>
      <c r="D4" s="7"/>
    </row>
    <row r="5" spans="1:12" ht="39" x14ac:dyDescent="0.3">
      <c r="A5" s="918" t="s">
        <v>400</v>
      </c>
      <c r="B5" s="916" t="s">
        <v>401</v>
      </c>
      <c r="C5" s="916" t="s">
        <v>402</v>
      </c>
      <c r="D5" s="916" t="s">
        <v>403</v>
      </c>
    </row>
    <row r="6" spans="1:12" x14ac:dyDescent="0.3">
      <c r="A6" s="152" t="s">
        <v>404</v>
      </c>
      <c r="B6" s="763">
        <v>41498783.538089998</v>
      </c>
      <c r="C6" s="763">
        <v>-774872.29135534912</v>
      </c>
      <c r="D6" s="763">
        <v>42273655.829445347</v>
      </c>
      <c r="F6" s="153"/>
      <c r="G6" s="153"/>
      <c r="H6" s="153"/>
      <c r="J6" s="153"/>
      <c r="K6" s="153"/>
      <c r="L6" s="153"/>
    </row>
    <row r="7" spans="1:12" x14ac:dyDescent="0.3">
      <c r="A7" s="154" t="s">
        <v>405</v>
      </c>
      <c r="B7" s="90">
        <v>8672290.3001600001</v>
      </c>
      <c r="C7" s="90">
        <v>-110530.14654553682</v>
      </c>
      <c r="D7" s="90">
        <v>8782820.4467055369</v>
      </c>
      <c r="F7" s="153"/>
      <c r="G7" s="153"/>
      <c r="H7" s="153"/>
      <c r="J7" s="153"/>
      <c r="K7" s="153"/>
      <c r="L7" s="153"/>
    </row>
    <row r="8" spans="1:12" x14ac:dyDescent="0.3">
      <c r="A8" s="154" t="s">
        <v>678</v>
      </c>
      <c r="B8" s="90">
        <v>-12058456.20789</v>
      </c>
      <c r="C8" s="90">
        <v>226013.58169664443</v>
      </c>
      <c r="D8" s="90">
        <v>-12284469.789586645</v>
      </c>
      <c r="F8" s="153"/>
      <c r="G8" s="153"/>
      <c r="H8" s="153"/>
      <c r="J8" s="153"/>
      <c r="K8" s="153"/>
      <c r="L8" s="153"/>
    </row>
    <row r="9" spans="1:12" x14ac:dyDescent="0.3">
      <c r="A9" s="154" t="s">
        <v>406</v>
      </c>
      <c r="B9" s="90">
        <v>7015818.5773400003</v>
      </c>
      <c r="C9" s="90">
        <v>-225055.42803874891</v>
      </c>
      <c r="D9" s="90">
        <v>7240874.0053787492</v>
      </c>
      <c r="F9" s="153"/>
      <c r="G9" s="153"/>
      <c r="H9" s="153"/>
      <c r="J9" s="153"/>
      <c r="K9" s="153"/>
      <c r="L9" s="153"/>
    </row>
    <row r="10" spans="1:12" x14ac:dyDescent="0.3">
      <c r="A10" s="154" t="s">
        <v>407</v>
      </c>
      <c r="B10" s="90">
        <v>10621364.810529999</v>
      </c>
      <c r="C10" s="90">
        <v>-449653.89429070242</v>
      </c>
      <c r="D10" s="90">
        <v>11071018.704820702</v>
      </c>
      <c r="F10" s="153"/>
      <c r="G10" s="153"/>
      <c r="H10" s="153"/>
      <c r="J10" s="153"/>
      <c r="K10" s="153"/>
      <c r="L10" s="153"/>
    </row>
    <row r="11" spans="1:12" x14ac:dyDescent="0.3">
      <c r="A11" s="154" t="s">
        <v>408</v>
      </c>
      <c r="B11" s="90">
        <v>26923964.94249</v>
      </c>
      <c r="C11" s="90">
        <v>-209979.88465645164</v>
      </c>
      <c r="D11" s="90">
        <v>27133944.827146452</v>
      </c>
      <c r="F11" s="153"/>
      <c r="G11" s="153"/>
      <c r="H11" s="153"/>
      <c r="J11" s="153"/>
      <c r="K11" s="153"/>
      <c r="L11" s="153"/>
    </row>
    <row r="12" spans="1:12" x14ac:dyDescent="0.3">
      <c r="A12" s="154" t="s">
        <v>409</v>
      </c>
      <c r="B12" s="90">
        <v>323801.11546</v>
      </c>
      <c r="C12" s="90">
        <v>-5666.5195205500349</v>
      </c>
      <c r="D12" s="90">
        <v>329467.63498055004</v>
      </c>
      <c r="F12" s="153"/>
      <c r="G12" s="153"/>
      <c r="H12" s="153"/>
      <c r="J12" s="153"/>
      <c r="K12" s="153"/>
      <c r="L12" s="153"/>
    </row>
    <row r="13" spans="1:12" x14ac:dyDescent="0.3">
      <c r="A13" s="552" t="s">
        <v>410</v>
      </c>
      <c r="B13" s="481">
        <v>2625629.0700699999</v>
      </c>
      <c r="C13" s="481">
        <v>-53839.338738388382</v>
      </c>
      <c r="D13" s="481">
        <v>2679468.4088083883</v>
      </c>
      <c r="F13" s="153"/>
      <c r="G13" s="153"/>
      <c r="H13" s="153"/>
      <c r="J13" s="153"/>
      <c r="K13" s="153"/>
      <c r="L13" s="153"/>
    </row>
    <row r="14" spans="1:12" x14ac:dyDescent="0.3">
      <c r="A14" s="552" t="s">
        <v>411</v>
      </c>
      <c r="B14" s="481">
        <v>3546499.28559</v>
      </c>
      <c r="C14" s="481">
        <v>2998805.9314883752</v>
      </c>
      <c r="D14" s="481">
        <v>547693.35410162481</v>
      </c>
      <c r="F14" s="153"/>
      <c r="G14" s="153"/>
      <c r="H14" s="153"/>
      <c r="J14" s="153"/>
      <c r="K14" s="153"/>
      <c r="L14" s="153"/>
    </row>
    <row r="15" spans="1:12" x14ac:dyDescent="0.3">
      <c r="A15" s="552" t="s">
        <v>412</v>
      </c>
      <c r="B15" s="481">
        <v>4250645.5360000003</v>
      </c>
      <c r="C15" s="481">
        <v>2315869.3552360022</v>
      </c>
      <c r="D15" s="481">
        <v>1934776.1807639978</v>
      </c>
      <c r="E15" s="153"/>
      <c r="F15" s="153"/>
      <c r="G15" s="153"/>
      <c r="H15" s="153"/>
      <c r="J15" s="153"/>
      <c r="K15" s="153"/>
      <c r="L15" s="153"/>
    </row>
    <row r="16" spans="1:12" x14ac:dyDescent="0.3">
      <c r="A16" s="156" t="s">
        <v>413</v>
      </c>
      <c r="B16" s="90">
        <v>742375.147</v>
      </c>
      <c r="C16" s="90">
        <v>373762.11839094234</v>
      </c>
      <c r="D16" s="90">
        <v>368613.02860905766</v>
      </c>
      <c r="F16" s="153"/>
      <c r="G16" s="153"/>
      <c r="H16" s="153"/>
      <c r="J16" s="153"/>
      <c r="K16" s="153"/>
      <c r="L16" s="153"/>
    </row>
    <row r="17" spans="1:12" x14ac:dyDescent="0.3">
      <c r="A17" s="157" t="s">
        <v>679</v>
      </c>
      <c r="B17" s="90">
        <v>670370.353</v>
      </c>
      <c r="C17" s="256">
        <v>381932.30529164476</v>
      </c>
      <c r="D17" s="90">
        <v>288438.04770835524</v>
      </c>
      <c r="F17" s="153"/>
      <c r="G17" s="153"/>
      <c r="H17" s="153"/>
      <c r="J17" s="153"/>
      <c r="K17" s="153"/>
      <c r="L17" s="153"/>
    </row>
    <row r="18" spans="1:12" x14ac:dyDescent="0.3">
      <c r="A18" s="157" t="s">
        <v>414</v>
      </c>
      <c r="B18" s="90">
        <v>492605.64399999997</v>
      </c>
      <c r="C18" s="90">
        <v>125816.31829187</v>
      </c>
      <c r="D18" s="90">
        <v>366789.32570812997</v>
      </c>
      <c r="F18" s="153"/>
      <c r="G18" s="153"/>
      <c r="H18" s="153"/>
      <c r="J18" s="153"/>
      <c r="K18" s="153"/>
      <c r="L18" s="153"/>
    </row>
    <row r="19" spans="1:12" x14ac:dyDescent="0.3">
      <c r="A19" s="157" t="s">
        <v>680</v>
      </c>
      <c r="B19" s="90">
        <v>-420600.85</v>
      </c>
      <c r="C19" s="90">
        <v>-133986.50519257237</v>
      </c>
      <c r="D19" s="90">
        <v>-286614.34480742761</v>
      </c>
      <c r="E19" s="153"/>
      <c r="F19" s="153"/>
      <c r="G19" s="153"/>
      <c r="H19" s="153"/>
      <c r="J19" s="153"/>
      <c r="K19" s="153"/>
      <c r="L19" s="153"/>
    </row>
    <row r="20" spans="1:12" x14ac:dyDescent="0.3">
      <c r="A20" s="156" t="s">
        <v>415</v>
      </c>
      <c r="B20" s="90">
        <v>2948030.86</v>
      </c>
      <c r="C20" s="90">
        <v>1595235.7476107525</v>
      </c>
      <c r="D20" s="90">
        <v>1352795.1123892474</v>
      </c>
      <c r="F20" s="153"/>
      <c r="G20" s="153"/>
      <c r="H20" s="153"/>
      <c r="J20" s="153"/>
      <c r="K20" s="153"/>
      <c r="L20" s="153"/>
    </row>
    <row r="21" spans="1:12" x14ac:dyDescent="0.3">
      <c r="A21" s="157" t="s">
        <v>681</v>
      </c>
      <c r="B21" s="90">
        <v>3045963.3620000002</v>
      </c>
      <c r="C21" s="256">
        <v>1746122.7679216012</v>
      </c>
      <c r="D21" s="90">
        <v>1299840.594078399</v>
      </c>
      <c r="F21" s="153"/>
      <c r="G21" s="153"/>
      <c r="H21" s="153"/>
      <c r="J21" s="153"/>
      <c r="K21" s="153"/>
      <c r="L21" s="153"/>
    </row>
    <row r="22" spans="1:12" x14ac:dyDescent="0.3">
      <c r="A22" s="157" t="s">
        <v>416</v>
      </c>
      <c r="B22" s="90">
        <v>1890695.4450000001</v>
      </c>
      <c r="C22" s="90">
        <v>482609.81819247338</v>
      </c>
      <c r="D22" s="90">
        <v>1408085.6268075267</v>
      </c>
      <c r="F22" s="153"/>
      <c r="G22" s="153"/>
      <c r="H22" s="153"/>
      <c r="J22" s="153"/>
      <c r="K22" s="153"/>
      <c r="L22" s="153"/>
    </row>
    <row r="23" spans="1:12" x14ac:dyDescent="0.3">
      <c r="A23" s="157" t="s">
        <v>682</v>
      </c>
      <c r="B23" s="256">
        <v>-1988627.9469999999</v>
      </c>
      <c r="C23" s="256">
        <v>-633496.83850332233</v>
      </c>
      <c r="D23" s="256">
        <v>-1355131.1084966776</v>
      </c>
      <c r="F23" s="153"/>
      <c r="G23" s="153"/>
      <c r="H23" s="153"/>
      <c r="J23" s="153"/>
      <c r="K23" s="153"/>
      <c r="L23" s="153"/>
    </row>
    <row r="24" spans="1:12" x14ac:dyDescent="0.3">
      <c r="A24" s="156" t="s">
        <v>417</v>
      </c>
      <c r="B24" s="90">
        <v>560239.52899999998</v>
      </c>
      <c r="C24" s="90">
        <v>346871.48923430726</v>
      </c>
      <c r="D24" s="90">
        <v>213368.03976569272</v>
      </c>
      <c r="F24" s="153"/>
      <c r="G24" s="153"/>
      <c r="H24" s="153"/>
      <c r="J24" s="153"/>
      <c r="K24" s="153"/>
      <c r="L24" s="153"/>
    </row>
    <row r="25" spans="1:12" x14ac:dyDescent="0.3">
      <c r="A25" s="552" t="s">
        <v>418</v>
      </c>
      <c r="B25" s="481">
        <v>5520698.2720800005</v>
      </c>
      <c r="C25" s="919">
        <v>0</v>
      </c>
      <c r="D25" s="481">
        <v>5520698.2720800005</v>
      </c>
      <c r="F25" s="153"/>
      <c r="H25" s="153"/>
      <c r="J25" s="153"/>
      <c r="K25" s="153"/>
      <c r="L25" s="153"/>
    </row>
    <row r="26" spans="1:12" x14ac:dyDescent="0.3">
      <c r="A26" s="158" t="s">
        <v>419</v>
      </c>
      <c r="B26" s="260">
        <v>57442255.70183</v>
      </c>
      <c r="C26" s="260">
        <v>4485963.6566306353</v>
      </c>
      <c r="D26" s="260">
        <v>52956292.045199364</v>
      </c>
      <c r="F26" s="153"/>
      <c r="G26" s="153"/>
      <c r="H26" s="153"/>
      <c r="J26" s="153"/>
      <c r="K26" s="153"/>
      <c r="L26" s="153"/>
    </row>
    <row r="27" spans="1:12" ht="54.5" customHeight="1" x14ac:dyDescent="0.3">
      <c r="A27" s="1196" t="s">
        <v>981</v>
      </c>
      <c r="B27" s="1259"/>
      <c r="C27" s="1259"/>
      <c r="D27" s="1259"/>
    </row>
    <row r="28" spans="1:12" x14ac:dyDescent="0.3">
      <c r="A28" s="25" t="s">
        <v>21</v>
      </c>
    </row>
    <row r="29" spans="1:12" x14ac:dyDescent="0.3">
      <c r="B29" s="153"/>
      <c r="C29" s="153"/>
      <c r="D29" s="153"/>
    </row>
    <row r="30" spans="1:12" x14ac:dyDescent="0.3">
      <c r="B30" s="153"/>
      <c r="C30" s="153"/>
      <c r="D30" s="153"/>
    </row>
    <row r="31" spans="1:12" x14ac:dyDescent="0.3">
      <c r="B31" s="153"/>
      <c r="C31" s="153"/>
      <c r="D31" s="153"/>
    </row>
    <row r="32" spans="1:12" x14ac:dyDescent="0.3">
      <c r="B32" s="153"/>
      <c r="C32" s="153"/>
      <c r="D32" s="153"/>
    </row>
    <row r="33" spans="2:4" x14ac:dyDescent="0.3">
      <c r="B33" s="153"/>
      <c r="C33" s="153"/>
      <c r="D33" s="153"/>
    </row>
  </sheetData>
  <mergeCells count="1">
    <mergeCell ref="A27:D27"/>
  </mergeCells>
  <pageMargins left="0.7" right="0.7" top="0.75" bottom="0.75" header="0.3" footer="0.3"/>
  <pageSetup paperSize="9" orientation="portrait" horizontalDpi="0"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0CFC-6C2A-4634-BFD6-01509F6B3F03}">
  <dimension ref="A1:I24"/>
  <sheetViews>
    <sheetView workbookViewId="0">
      <selection activeCell="D35" sqref="D35"/>
    </sheetView>
  </sheetViews>
  <sheetFormatPr baseColWidth="10" defaultColWidth="11.453125" defaultRowHeight="13" x14ac:dyDescent="0.3"/>
  <cols>
    <col min="1" max="1" width="50.453125" style="25" bestFit="1" customWidth="1"/>
    <col min="2" max="2" width="11" style="25" customWidth="1"/>
    <col min="3" max="3" width="13.453125" style="25" bestFit="1" customWidth="1"/>
    <col min="4" max="16384" width="11.453125" style="25"/>
  </cols>
  <sheetData>
    <row r="1" spans="1:9" x14ac:dyDescent="0.3">
      <c r="A1" s="278" t="s">
        <v>448</v>
      </c>
    </row>
    <row r="2" spans="1:9" x14ac:dyDescent="0.3">
      <c r="A2" s="278" t="s">
        <v>683</v>
      </c>
    </row>
    <row r="3" spans="1:9" x14ac:dyDescent="0.3">
      <c r="A3" s="160" t="s">
        <v>638</v>
      </c>
    </row>
    <row r="5" spans="1:9" x14ac:dyDescent="0.3">
      <c r="A5" s="161"/>
      <c r="B5" s="162" t="s">
        <v>639</v>
      </c>
      <c r="C5" s="162" t="s">
        <v>166</v>
      </c>
    </row>
    <row r="6" spans="1:9" ht="15" x14ac:dyDescent="0.3">
      <c r="A6" s="163" t="s">
        <v>684</v>
      </c>
      <c r="B6" s="763">
        <v>-4380944.2626900002</v>
      </c>
      <c r="C6" s="764">
        <v>-1.6551111028955536</v>
      </c>
      <c r="E6" s="153"/>
      <c r="F6" s="153"/>
      <c r="H6" s="153"/>
      <c r="I6" s="153"/>
    </row>
    <row r="7" spans="1:9" ht="15" x14ac:dyDescent="0.3">
      <c r="A7" s="164" t="s">
        <v>685</v>
      </c>
      <c r="B7" s="481">
        <v>4485963.6566306399</v>
      </c>
      <c r="C7" s="765">
        <v>1.6947871988483898</v>
      </c>
      <c r="E7" s="153"/>
      <c r="F7" s="153"/>
      <c r="H7" s="153"/>
      <c r="I7" s="153"/>
    </row>
    <row r="8" spans="1:9" x14ac:dyDescent="0.3">
      <c r="A8" s="165" t="s">
        <v>422</v>
      </c>
      <c r="B8" s="90">
        <v>-774872.29135534912</v>
      </c>
      <c r="C8" s="766">
        <v>-0.2927450466947672</v>
      </c>
      <c r="E8" s="153"/>
      <c r="F8" s="153"/>
      <c r="H8" s="153"/>
      <c r="I8" s="153"/>
    </row>
    <row r="9" spans="1:9" x14ac:dyDescent="0.3">
      <c r="A9" s="165" t="s">
        <v>423</v>
      </c>
      <c r="B9" s="90">
        <v>-53839.338738388382</v>
      </c>
      <c r="C9" s="766">
        <v>-2.0340383710735838E-2</v>
      </c>
      <c r="E9" s="153"/>
      <c r="F9" s="153"/>
      <c r="H9" s="153"/>
      <c r="I9" s="153"/>
    </row>
    <row r="10" spans="1:9" x14ac:dyDescent="0.3">
      <c r="A10" s="165" t="s">
        <v>424</v>
      </c>
      <c r="B10" s="90">
        <v>2998805.9314883752</v>
      </c>
      <c r="C10" s="766">
        <v>1.1329422825361029</v>
      </c>
      <c r="E10" s="153"/>
      <c r="F10" s="153"/>
      <c r="H10" s="153"/>
      <c r="I10" s="153"/>
    </row>
    <row r="11" spans="1:9" x14ac:dyDescent="0.3">
      <c r="A11" s="165" t="s">
        <v>425</v>
      </c>
      <c r="B11" s="90">
        <v>2315869.3552360022</v>
      </c>
      <c r="C11" s="766">
        <v>0.87493034671778991</v>
      </c>
      <c r="E11" s="153"/>
      <c r="F11" s="153"/>
      <c r="H11" s="153"/>
      <c r="I11" s="153"/>
    </row>
    <row r="12" spans="1:9" ht="15" x14ac:dyDescent="0.3">
      <c r="A12" s="164" t="s">
        <v>686</v>
      </c>
      <c r="B12" s="481">
        <v>-8866907.9193206429</v>
      </c>
      <c r="C12" s="765">
        <v>-3.3498983017439441</v>
      </c>
      <c r="E12" s="153"/>
      <c r="F12" s="153"/>
      <c r="H12" s="153"/>
      <c r="I12" s="153"/>
    </row>
    <row r="13" spans="1:9" x14ac:dyDescent="0.3">
      <c r="A13" s="100" t="s">
        <v>426</v>
      </c>
      <c r="B13" s="256">
        <v>293578.20051368128</v>
      </c>
      <c r="C13" s="648">
        <v>0.11091319818342872</v>
      </c>
      <c r="E13" s="153"/>
      <c r="F13" s="153"/>
      <c r="H13" s="153"/>
      <c r="I13" s="153"/>
    </row>
    <row r="14" spans="1:9" x14ac:dyDescent="0.3">
      <c r="A14" s="100" t="s">
        <v>427</v>
      </c>
      <c r="B14" s="256">
        <v>2601617.5984999998</v>
      </c>
      <c r="C14" s="648">
        <v>0.98288540428082394</v>
      </c>
      <c r="E14" s="153"/>
      <c r="F14" s="153"/>
      <c r="H14" s="153"/>
      <c r="I14" s="153"/>
    </row>
    <row r="15" spans="1:9" x14ac:dyDescent="0.3">
      <c r="A15" s="98" t="s">
        <v>428</v>
      </c>
      <c r="B15" s="306">
        <v>-2072904.864703685</v>
      </c>
      <c r="C15" s="767">
        <v>-0.78313889679815996</v>
      </c>
      <c r="E15" s="153"/>
      <c r="F15" s="153"/>
      <c r="H15" s="153"/>
      <c r="I15" s="153"/>
    </row>
    <row r="16" spans="1:9" x14ac:dyDescent="0.3">
      <c r="A16" s="126" t="s">
        <v>429</v>
      </c>
      <c r="B16" s="260">
        <v>-6558868.5213343278</v>
      </c>
      <c r="C16" s="768">
        <v>-2.4779260956465503</v>
      </c>
      <c r="E16" s="153"/>
      <c r="F16" s="153"/>
      <c r="H16" s="153"/>
      <c r="I16" s="153"/>
    </row>
    <row r="17" spans="1:5" x14ac:dyDescent="0.3">
      <c r="A17" s="122" t="s">
        <v>21</v>
      </c>
    </row>
    <row r="18" spans="1:5" x14ac:dyDescent="0.3">
      <c r="B18" s="153"/>
    </row>
    <row r="19" spans="1:5" x14ac:dyDescent="0.3">
      <c r="B19" s="153"/>
      <c r="E19" s="153"/>
    </row>
    <row r="20" spans="1:5" x14ac:dyDescent="0.3">
      <c r="B20" s="153"/>
      <c r="E20" s="153"/>
    </row>
    <row r="24" spans="1:5" x14ac:dyDescent="0.3">
      <c r="C24" s="153"/>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F2881-E2AF-44C7-9856-6F50B44E01CB}">
  <dimension ref="A1:H15"/>
  <sheetViews>
    <sheetView workbookViewId="0">
      <selection activeCell="D24" sqref="D24"/>
    </sheetView>
  </sheetViews>
  <sheetFormatPr baseColWidth="10" defaultColWidth="11.453125" defaultRowHeight="13" x14ac:dyDescent="0.3"/>
  <cols>
    <col min="1" max="1" width="35.453125" style="25" customWidth="1"/>
    <col min="2" max="2" width="17.453125" style="25" customWidth="1"/>
    <col min="3" max="3" width="17.453125" style="489" customWidth="1"/>
    <col min="4" max="4" width="17.453125" style="25" customWidth="1"/>
    <col min="5" max="5" width="11.453125" style="25" bestFit="1" customWidth="1"/>
    <col min="6" max="6" width="17.453125" style="25" bestFit="1" customWidth="1"/>
    <col min="7" max="16384" width="11.453125" style="25"/>
  </cols>
  <sheetData>
    <row r="1" spans="1:8" x14ac:dyDescent="0.3">
      <c r="A1" s="82" t="s">
        <v>450</v>
      </c>
    </row>
    <row r="2" spans="1:8" x14ac:dyDescent="0.3">
      <c r="A2" s="82" t="s">
        <v>687</v>
      </c>
    </row>
    <row r="3" spans="1:8" x14ac:dyDescent="0.3">
      <c r="A3" s="25" t="s">
        <v>807</v>
      </c>
      <c r="F3" s="489"/>
    </row>
    <row r="5" spans="1:8" s="122" customFormat="1" x14ac:dyDescent="0.35">
      <c r="A5" s="490"/>
      <c r="B5" s="490" t="s">
        <v>451</v>
      </c>
      <c r="C5" s="490" t="s">
        <v>595</v>
      </c>
      <c r="D5" s="490" t="s">
        <v>689</v>
      </c>
    </row>
    <row r="6" spans="1:8" x14ac:dyDescent="0.3">
      <c r="A6" s="279" t="s">
        <v>452</v>
      </c>
      <c r="B6" s="138"/>
      <c r="C6" s="495"/>
      <c r="D6" s="138"/>
      <c r="E6" s="494"/>
      <c r="F6" s="494"/>
    </row>
    <row r="7" spans="1:8" x14ac:dyDescent="0.3">
      <c r="A7" s="123" t="s">
        <v>453</v>
      </c>
      <c r="B7" s="133">
        <v>1311964.01049</v>
      </c>
      <c r="C7" s="624">
        <v>1661700</v>
      </c>
      <c r="D7" s="133">
        <v>5594273.5064900005</v>
      </c>
      <c r="E7" s="494"/>
      <c r="F7" s="494"/>
      <c r="G7" s="494"/>
      <c r="H7" s="494"/>
    </row>
    <row r="8" spans="1:8" x14ac:dyDescent="0.3">
      <c r="A8" s="123" t="s">
        <v>688</v>
      </c>
      <c r="B8" s="281">
        <v>1065409.4265482069</v>
      </c>
      <c r="C8" s="624">
        <v>1272862.2</v>
      </c>
      <c r="D8" s="133">
        <v>4404895.2006200003</v>
      </c>
      <c r="E8" s="494"/>
      <c r="F8" s="494"/>
    </row>
    <row r="9" spans="1:8" x14ac:dyDescent="0.3">
      <c r="A9" s="282" t="s">
        <v>454</v>
      </c>
      <c r="B9" s="280"/>
      <c r="C9" s="493"/>
      <c r="D9" s="133"/>
      <c r="E9" s="494"/>
      <c r="F9" s="494"/>
    </row>
    <row r="10" spans="1:8" x14ac:dyDescent="0.3">
      <c r="A10" s="123" t="s">
        <v>453</v>
      </c>
      <c r="B10" s="280">
        <v>0</v>
      </c>
      <c r="C10" s="133">
        <v>0</v>
      </c>
      <c r="D10" s="133">
        <v>0</v>
      </c>
    </row>
    <row r="11" spans="1:8" x14ac:dyDescent="0.3">
      <c r="A11" s="123" t="s">
        <v>688</v>
      </c>
      <c r="B11" s="280">
        <v>0</v>
      </c>
      <c r="C11" s="133">
        <v>0</v>
      </c>
      <c r="D11" s="133">
        <v>0</v>
      </c>
    </row>
    <row r="12" spans="1:8" x14ac:dyDescent="0.3">
      <c r="A12" s="282" t="s">
        <v>455</v>
      </c>
      <c r="B12" s="280"/>
      <c r="C12" s="493"/>
      <c r="D12" s="133"/>
    </row>
    <row r="13" spans="1:8" x14ac:dyDescent="0.3">
      <c r="A13" s="123" t="s">
        <v>453</v>
      </c>
      <c r="B13" s="280">
        <v>1311964.01049</v>
      </c>
      <c r="C13" s="133">
        <v>1661700</v>
      </c>
      <c r="D13" s="133">
        <v>5594273.5064900005</v>
      </c>
      <c r="F13" s="494"/>
      <c r="G13" s="494"/>
      <c r="H13" s="494"/>
    </row>
    <row r="14" spans="1:8" x14ac:dyDescent="0.3">
      <c r="A14" s="283" t="s">
        <v>688</v>
      </c>
      <c r="B14" s="284">
        <v>1065409.4265482069</v>
      </c>
      <c r="C14" s="285">
        <v>1272862.2</v>
      </c>
      <c r="D14" s="625">
        <v>4404895.2006200003</v>
      </c>
    </row>
    <row r="15" spans="1:8" x14ac:dyDescent="0.3">
      <c r="A15" s="160" t="s">
        <v>21</v>
      </c>
      <c r="B15" s="492"/>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6F35-FD32-4E4B-95F1-953FD6E31412}">
  <dimension ref="A1:J32"/>
  <sheetViews>
    <sheetView workbookViewId="0">
      <selection activeCell="D2" sqref="D2"/>
    </sheetView>
  </sheetViews>
  <sheetFormatPr baseColWidth="10" defaultColWidth="11.453125" defaultRowHeight="13" x14ac:dyDescent="0.3"/>
  <cols>
    <col min="1" max="1" width="47" style="7" customWidth="1"/>
    <col min="2" max="256" width="11.453125" style="7"/>
    <col min="257" max="257" width="47" style="7" customWidth="1"/>
    <col min="258" max="512" width="11.453125" style="7"/>
    <col min="513" max="513" width="47" style="7" customWidth="1"/>
    <col min="514" max="768" width="11.453125" style="7"/>
    <col min="769" max="769" width="47" style="7" customWidth="1"/>
    <col min="770" max="1024" width="11.453125" style="7"/>
    <col min="1025" max="1025" width="47" style="7" customWidth="1"/>
    <col min="1026" max="1280" width="11.453125" style="7"/>
    <col min="1281" max="1281" width="47" style="7" customWidth="1"/>
    <col min="1282" max="1536" width="11.453125" style="7"/>
    <col min="1537" max="1537" width="47" style="7" customWidth="1"/>
    <col min="1538" max="1792" width="11.453125" style="7"/>
    <col min="1793" max="1793" width="47" style="7" customWidth="1"/>
    <col min="1794" max="2048" width="11.453125" style="7"/>
    <col min="2049" max="2049" width="47" style="7" customWidth="1"/>
    <col min="2050" max="2304" width="11.453125" style="7"/>
    <col min="2305" max="2305" width="47" style="7" customWidth="1"/>
    <col min="2306" max="2560" width="11.453125" style="7"/>
    <col min="2561" max="2561" width="47" style="7" customWidth="1"/>
    <col min="2562" max="2816" width="11.453125" style="7"/>
    <col min="2817" max="2817" width="47" style="7" customWidth="1"/>
    <col min="2818" max="3072" width="11.453125" style="7"/>
    <col min="3073" max="3073" width="47" style="7" customWidth="1"/>
    <col min="3074" max="3328" width="11.453125" style="7"/>
    <col min="3329" max="3329" width="47" style="7" customWidth="1"/>
    <col min="3330" max="3584" width="11.453125" style="7"/>
    <col min="3585" max="3585" width="47" style="7" customWidth="1"/>
    <col min="3586" max="3840" width="11.453125" style="7"/>
    <col min="3841" max="3841" width="47" style="7" customWidth="1"/>
    <col min="3842" max="4096" width="11.453125" style="7"/>
    <col min="4097" max="4097" width="47" style="7" customWidth="1"/>
    <col min="4098" max="4352" width="11.453125" style="7"/>
    <col min="4353" max="4353" width="47" style="7" customWidth="1"/>
    <col min="4354" max="4608" width="11.453125" style="7"/>
    <col min="4609" max="4609" width="47" style="7" customWidth="1"/>
    <col min="4610" max="4864" width="11.453125" style="7"/>
    <col min="4865" max="4865" width="47" style="7" customWidth="1"/>
    <col min="4866" max="5120" width="11.453125" style="7"/>
    <col min="5121" max="5121" width="47" style="7" customWidth="1"/>
    <col min="5122" max="5376" width="11.453125" style="7"/>
    <col min="5377" max="5377" width="47" style="7" customWidth="1"/>
    <col min="5378" max="5632" width="11.453125" style="7"/>
    <col min="5633" max="5633" width="47" style="7" customWidth="1"/>
    <col min="5634" max="5888" width="11.453125" style="7"/>
    <col min="5889" max="5889" width="47" style="7" customWidth="1"/>
    <col min="5890" max="6144" width="11.453125" style="7"/>
    <col min="6145" max="6145" width="47" style="7" customWidth="1"/>
    <col min="6146" max="6400" width="11.453125" style="7"/>
    <col min="6401" max="6401" width="47" style="7" customWidth="1"/>
    <col min="6402" max="6656" width="11.453125" style="7"/>
    <col min="6657" max="6657" width="47" style="7" customWidth="1"/>
    <col min="6658" max="6912" width="11.453125" style="7"/>
    <col min="6913" max="6913" width="47" style="7" customWidth="1"/>
    <col min="6914" max="7168" width="11.453125" style="7"/>
    <col min="7169" max="7169" width="47" style="7" customWidth="1"/>
    <col min="7170" max="7424" width="11.453125" style="7"/>
    <col min="7425" max="7425" width="47" style="7" customWidth="1"/>
    <col min="7426" max="7680" width="11.453125" style="7"/>
    <col min="7681" max="7681" width="47" style="7" customWidth="1"/>
    <col min="7682" max="7936" width="11.453125" style="7"/>
    <col min="7937" max="7937" width="47" style="7" customWidth="1"/>
    <col min="7938" max="8192" width="11.453125" style="7"/>
    <col min="8193" max="8193" width="47" style="7" customWidth="1"/>
    <col min="8194" max="8448" width="11.453125" style="7"/>
    <col min="8449" max="8449" width="47" style="7" customWidth="1"/>
    <col min="8450" max="8704" width="11.453125" style="7"/>
    <col min="8705" max="8705" width="47" style="7" customWidth="1"/>
    <col min="8706" max="8960" width="11.453125" style="7"/>
    <col min="8961" max="8961" width="47" style="7" customWidth="1"/>
    <col min="8962" max="9216" width="11.453125" style="7"/>
    <col min="9217" max="9217" width="47" style="7" customWidth="1"/>
    <col min="9218" max="9472" width="11.453125" style="7"/>
    <col min="9473" max="9473" width="47" style="7" customWidth="1"/>
    <col min="9474" max="9728" width="11.453125" style="7"/>
    <col min="9729" max="9729" width="47" style="7" customWidth="1"/>
    <col min="9730" max="9984" width="11.453125" style="7"/>
    <col min="9985" max="9985" width="47" style="7" customWidth="1"/>
    <col min="9986" max="10240" width="11.453125" style="7"/>
    <col min="10241" max="10241" width="47" style="7" customWidth="1"/>
    <col min="10242" max="10496" width="11.453125" style="7"/>
    <col min="10497" max="10497" width="47" style="7" customWidth="1"/>
    <col min="10498" max="10752" width="11.453125" style="7"/>
    <col min="10753" max="10753" width="47" style="7" customWidth="1"/>
    <col min="10754" max="11008" width="11.453125" style="7"/>
    <col min="11009" max="11009" width="47" style="7" customWidth="1"/>
    <col min="11010" max="11264" width="11.453125" style="7"/>
    <col min="11265" max="11265" width="47" style="7" customWidth="1"/>
    <col min="11266" max="11520" width="11.453125" style="7"/>
    <col min="11521" max="11521" width="47" style="7" customWidth="1"/>
    <col min="11522" max="11776" width="11.453125" style="7"/>
    <col min="11777" max="11777" width="47" style="7" customWidth="1"/>
    <col min="11778" max="12032" width="11.453125" style="7"/>
    <col min="12033" max="12033" width="47" style="7" customWidth="1"/>
    <col min="12034" max="12288" width="11.453125" style="7"/>
    <col min="12289" max="12289" width="47" style="7" customWidth="1"/>
    <col min="12290" max="12544" width="11.453125" style="7"/>
    <col min="12545" max="12545" width="47" style="7" customWidth="1"/>
    <col min="12546" max="12800" width="11.453125" style="7"/>
    <col min="12801" max="12801" width="47" style="7" customWidth="1"/>
    <col min="12802" max="13056" width="11.453125" style="7"/>
    <col min="13057" max="13057" width="47" style="7" customWidth="1"/>
    <col min="13058" max="13312" width="11.453125" style="7"/>
    <col min="13313" max="13313" width="47" style="7" customWidth="1"/>
    <col min="13314" max="13568" width="11.453125" style="7"/>
    <col min="13569" max="13569" width="47" style="7" customWidth="1"/>
    <col min="13570" max="13824" width="11.453125" style="7"/>
    <col min="13825" max="13825" width="47" style="7" customWidth="1"/>
    <col min="13826" max="14080" width="11.453125" style="7"/>
    <col min="14081" max="14081" width="47" style="7" customWidth="1"/>
    <col min="14082" max="14336" width="11.453125" style="7"/>
    <col min="14337" max="14337" width="47" style="7" customWidth="1"/>
    <col min="14338" max="14592" width="11.453125" style="7"/>
    <col min="14593" max="14593" width="47" style="7" customWidth="1"/>
    <col min="14594" max="14848" width="11.453125" style="7"/>
    <col min="14849" max="14849" width="47" style="7" customWidth="1"/>
    <col min="14850" max="15104" width="11.453125" style="7"/>
    <col min="15105" max="15105" width="47" style="7" customWidth="1"/>
    <col min="15106" max="15360" width="11.453125" style="7"/>
    <col min="15361" max="15361" width="47" style="7" customWidth="1"/>
    <col min="15362" max="15616" width="11.453125" style="7"/>
    <col min="15617" max="15617" width="47" style="7" customWidth="1"/>
    <col min="15618" max="15872" width="11.453125" style="7"/>
    <col min="15873" max="15873" width="47" style="7" customWidth="1"/>
    <col min="15874" max="16128" width="11.453125" style="7"/>
    <col min="16129" max="16129" width="47" style="7" customWidth="1"/>
    <col min="16130" max="16384" width="11.453125" style="7"/>
  </cols>
  <sheetData>
    <row r="1" spans="1:10" x14ac:dyDescent="0.3">
      <c r="A1" s="82" t="s">
        <v>456</v>
      </c>
      <c r="B1" s="289"/>
      <c r="C1" s="289"/>
      <c r="D1" s="289"/>
      <c r="E1" s="289"/>
    </row>
    <row r="2" spans="1:10" x14ac:dyDescent="0.3">
      <c r="A2" s="82" t="s">
        <v>611</v>
      </c>
      <c r="B2" s="289"/>
      <c r="C2" s="289"/>
      <c r="D2" s="612"/>
      <c r="E2" s="289"/>
    </row>
    <row r="3" spans="1:10" x14ac:dyDescent="0.3">
      <c r="A3" s="160" t="s">
        <v>39</v>
      </c>
      <c r="B3" s="289"/>
      <c r="C3" s="289"/>
      <c r="D3" s="289"/>
      <c r="E3" s="289"/>
    </row>
    <row r="4" spans="1:10" x14ac:dyDescent="0.3">
      <c r="A4" s="82"/>
    </row>
    <row r="5" spans="1:10" x14ac:dyDescent="0.3">
      <c r="A5" s="290"/>
      <c r="B5" s="291" t="s">
        <v>40</v>
      </c>
      <c r="C5" s="291" t="s">
        <v>41</v>
      </c>
      <c r="D5" s="291" t="s">
        <v>42</v>
      </c>
      <c r="E5" s="291" t="s">
        <v>43</v>
      </c>
    </row>
    <row r="6" spans="1:10" x14ac:dyDescent="0.3">
      <c r="A6" s="85"/>
      <c r="B6" s="292" t="s">
        <v>44</v>
      </c>
      <c r="C6" s="292" t="s">
        <v>44</v>
      </c>
      <c r="D6" s="292" t="s">
        <v>44</v>
      </c>
      <c r="E6" s="292" t="s">
        <v>44</v>
      </c>
    </row>
    <row r="7" spans="1:10" x14ac:dyDescent="0.3">
      <c r="A7" s="279" t="s">
        <v>72</v>
      </c>
      <c r="B7" s="500">
        <v>12.44375181458679</v>
      </c>
      <c r="C7" s="500">
        <v>41.486914927038328</v>
      </c>
      <c r="D7" s="500">
        <v>34.942466757263617</v>
      </c>
      <c r="E7" s="500">
        <v>40.55438875779646</v>
      </c>
      <c r="G7" s="293"/>
      <c r="H7" s="293"/>
      <c r="I7" s="293"/>
      <c r="J7" s="293"/>
    </row>
    <row r="8" spans="1:10" x14ac:dyDescent="0.3">
      <c r="A8" s="139" t="s">
        <v>126</v>
      </c>
      <c r="B8" s="499">
        <v>12.797194386958054</v>
      </c>
      <c r="C8" s="499">
        <v>45.970749637782205</v>
      </c>
      <c r="D8" s="499">
        <v>36.464702713787545</v>
      </c>
      <c r="E8" s="499">
        <v>47.519467429693492</v>
      </c>
      <c r="G8" s="293"/>
      <c r="H8" s="293"/>
      <c r="I8" s="293"/>
      <c r="J8" s="293"/>
    </row>
    <row r="9" spans="1:10" x14ac:dyDescent="0.3">
      <c r="A9" s="135" t="s">
        <v>64</v>
      </c>
      <c r="B9" s="497">
        <v>7.9022972145755404</v>
      </c>
      <c r="C9" s="497">
        <v>5.7376898676591139</v>
      </c>
      <c r="D9" s="497">
        <v>2.4715490532456386</v>
      </c>
      <c r="E9" s="497">
        <v>4.2917003868770962</v>
      </c>
      <c r="G9" s="293"/>
      <c r="H9" s="293"/>
      <c r="I9" s="293"/>
      <c r="J9" s="293"/>
    </row>
    <row r="10" spans="1:10" x14ac:dyDescent="0.3">
      <c r="A10" s="135" t="s">
        <v>65</v>
      </c>
      <c r="B10" s="497">
        <v>12.149038586816317</v>
      </c>
      <c r="C10" s="497">
        <v>11.171609585009179</v>
      </c>
      <c r="D10" s="497">
        <v>3.6134191919563676</v>
      </c>
      <c r="E10" s="497">
        <v>-3.273920435000349</v>
      </c>
      <c r="G10" s="293"/>
      <c r="H10" s="293"/>
      <c r="I10" s="293"/>
      <c r="J10" s="293"/>
    </row>
    <row r="11" spans="1:10" x14ac:dyDescent="0.3">
      <c r="A11" s="135" t="s">
        <v>66</v>
      </c>
      <c r="B11" s="497">
        <v>-1.7558292470189087</v>
      </c>
      <c r="C11" s="497">
        <v>-13.26946078594159</v>
      </c>
      <c r="D11" s="497">
        <v>-4.0758924989405045</v>
      </c>
      <c r="E11" s="497">
        <v>207.84988966997878</v>
      </c>
      <c r="G11" s="293"/>
      <c r="H11" s="293"/>
      <c r="I11" s="293"/>
      <c r="J11" s="293"/>
    </row>
    <row r="12" spans="1:10" x14ac:dyDescent="0.3">
      <c r="A12" s="135" t="s">
        <v>67</v>
      </c>
      <c r="B12" s="497">
        <v>30.774477446550293</v>
      </c>
      <c r="C12" s="497">
        <v>93.411257754284946</v>
      </c>
      <c r="D12" s="497">
        <v>69.388284123182189</v>
      </c>
      <c r="E12" s="497">
        <v>95.418736260522991</v>
      </c>
      <c r="G12" s="293"/>
      <c r="H12" s="293"/>
      <c r="I12" s="293"/>
      <c r="J12" s="293"/>
    </row>
    <row r="13" spans="1:10" ht="14.5" x14ac:dyDescent="0.3">
      <c r="A13" s="135" t="s">
        <v>742</v>
      </c>
      <c r="B13" s="497">
        <v>-6.381007224941456</v>
      </c>
      <c r="C13" s="497">
        <v>5.2435974484358923</v>
      </c>
      <c r="D13" s="497">
        <v>-4.2417552310124478</v>
      </c>
      <c r="E13" s="497">
        <v>8.1250993351544452</v>
      </c>
      <c r="G13" s="293"/>
      <c r="H13" s="293"/>
      <c r="I13" s="293"/>
      <c r="J13" s="293"/>
    </row>
    <row r="14" spans="1:10" x14ac:dyDescent="0.3">
      <c r="A14" s="135" t="s">
        <v>69</v>
      </c>
      <c r="B14" s="497">
        <v>-6.2401919912817192</v>
      </c>
      <c r="C14" s="497">
        <v>32.536773955380568</v>
      </c>
      <c r="D14" s="497">
        <v>50.525912074747453</v>
      </c>
      <c r="E14" s="497">
        <v>30.570590091448395</v>
      </c>
      <c r="G14" s="293"/>
      <c r="H14" s="293"/>
      <c r="I14" s="293"/>
      <c r="J14" s="293"/>
    </row>
    <row r="15" spans="1:10" x14ac:dyDescent="0.3">
      <c r="A15" s="139" t="s">
        <v>127</v>
      </c>
      <c r="B15" s="498">
        <v>9.1533178555038575</v>
      </c>
      <c r="C15" s="498">
        <v>11.306025171438321</v>
      </c>
      <c r="D15" s="498">
        <v>20.016477853364904</v>
      </c>
      <c r="E15" s="498">
        <v>7.6105179314236437</v>
      </c>
      <c r="G15" s="293"/>
      <c r="H15" s="293"/>
      <c r="I15" s="293"/>
      <c r="J15" s="293"/>
    </row>
    <row r="16" spans="1:10" x14ac:dyDescent="0.3">
      <c r="A16" s="135" t="s">
        <v>70</v>
      </c>
      <c r="B16" s="497">
        <v>5.6539278812564646</v>
      </c>
      <c r="C16" s="497">
        <v>15.890088977312985</v>
      </c>
      <c r="D16" s="497">
        <v>27.129161203696697</v>
      </c>
      <c r="E16" s="497">
        <v>9.9014866780500626</v>
      </c>
      <c r="G16" s="293"/>
      <c r="H16" s="293"/>
      <c r="I16" s="293"/>
      <c r="J16" s="293"/>
    </row>
    <row r="17" spans="1:10" x14ac:dyDescent="0.3">
      <c r="A17" s="295" t="s">
        <v>71</v>
      </c>
      <c r="B17" s="496">
        <v>12.804254768366633</v>
      </c>
      <c r="C17" s="496">
        <v>6.7046871164107245</v>
      </c>
      <c r="D17" s="496">
        <v>12.755946811504487</v>
      </c>
      <c r="E17" s="496">
        <v>4.6903257542788737</v>
      </c>
      <c r="G17" s="293"/>
      <c r="H17" s="293"/>
      <c r="I17" s="293"/>
      <c r="J17" s="293"/>
    </row>
    <row r="18" spans="1:10" x14ac:dyDescent="0.3">
      <c r="A18" s="25" t="s">
        <v>730</v>
      </c>
      <c r="B18" s="296"/>
      <c r="C18" s="296"/>
      <c r="D18" s="296"/>
      <c r="E18" s="296"/>
    </row>
    <row r="19" spans="1:10" x14ac:dyDescent="0.3">
      <c r="A19" s="7" t="s">
        <v>21</v>
      </c>
      <c r="B19" s="296"/>
      <c r="C19" s="296"/>
      <c r="D19" s="296"/>
      <c r="E19" s="296"/>
    </row>
    <row r="20" spans="1:10" x14ac:dyDescent="0.3">
      <c r="B20" s="296"/>
      <c r="C20" s="296"/>
      <c r="D20" s="296"/>
      <c r="E20" s="296"/>
    </row>
    <row r="21" spans="1:10" x14ac:dyDescent="0.3">
      <c r="B21" s="296"/>
      <c r="C21" s="296"/>
      <c r="D21" s="296"/>
      <c r="E21" s="296"/>
    </row>
    <row r="22" spans="1:10" x14ac:dyDescent="0.3">
      <c r="B22" s="296"/>
      <c r="C22" s="296"/>
      <c r="D22" s="296"/>
      <c r="E22" s="296"/>
    </row>
    <row r="23" spans="1:10" x14ac:dyDescent="0.3">
      <c r="B23" s="296"/>
      <c r="C23" s="296"/>
      <c r="D23" s="296"/>
      <c r="E23" s="296"/>
    </row>
    <row r="24" spans="1:10" x14ac:dyDescent="0.3">
      <c r="B24" s="296"/>
      <c r="C24" s="296"/>
      <c r="D24" s="296"/>
      <c r="E24" s="296"/>
    </row>
    <row r="25" spans="1:10" x14ac:dyDescent="0.3">
      <c r="B25" s="296"/>
      <c r="C25" s="296"/>
      <c r="D25" s="296"/>
      <c r="E25" s="296"/>
    </row>
    <row r="26" spans="1:10" x14ac:dyDescent="0.3">
      <c r="B26" s="296"/>
      <c r="C26" s="296"/>
      <c r="D26" s="296"/>
      <c r="E26" s="296"/>
    </row>
    <row r="27" spans="1:10" x14ac:dyDescent="0.3">
      <c r="B27" s="296"/>
      <c r="C27" s="296"/>
      <c r="D27" s="296"/>
      <c r="E27" s="296"/>
    </row>
    <row r="28" spans="1:10" x14ac:dyDescent="0.3">
      <c r="B28" s="296"/>
      <c r="C28" s="296"/>
      <c r="D28" s="296"/>
      <c r="E28" s="296"/>
    </row>
    <row r="29" spans="1:10" x14ac:dyDescent="0.3">
      <c r="B29" s="296"/>
      <c r="C29" s="296"/>
      <c r="D29" s="296"/>
      <c r="E29" s="296"/>
    </row>
    <row r="30" spans="1:10" x14ac:dyDescent="0.3">
      <c r="B30" s="296"/>
      <c r="C30" s="296"/>
      <c r="D30" s="296"/>
      <c r="E30" s="296"/>
    </row>
    <row r="31" spans="1:10" x14ac:dyDescent="0.3">
      <c r="B31" s="296"/>
      <c r="C31" s="296"/>
      <c r="D31" s="296"/>
      <c r="E31" s="296"/>
    </row>
    <row r="32" spans="1:10" x14ac:dyDescent="0.3">
      <c r="B32" s="296"/>
      <c r="C32" s="296"/>
      <c r="D32" s="296"/>
      <c r="E32" s="296"/>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AE0D9-41E6-4F42-A18A-73074B733402}">
  <dimension ref="A1:H35"/>
  <sheetViews>
    <sheetView workbookViewId="0">
      <selection activeCell="G20" sqref="G20"/>
    </sheetView>
  </sheetViews>
  <sheetFormatPr baseColWidth="10" defaultColWidth="11.453125" defaultRowHeight="13" x14ac:dyDescent="0.3"/>
  <cols>
    <col min="1" max="1" width="49.453125" style="25" customWidth="1"/>
    <col min="2" max="2" width="13.453125" style="25" bestFit="1" customWidth="1"/>
    <col min="3" max="3" width="14.81640625" style="25" bestFit="1" customWidth="1"/>
    <col min="4" max="4" width="11.453125" style="25"/>
    <col min="5" max="5" width="12.453125" style="25" bestFit="1" customWidth="1"/>
    <col min="6" max="256" width="11.453125" style="25"/>
    <col min="257" max="257" width="40.453125" style="25" customWidth="1"/>
    <col min="258" max="512" width="11.453125" style="25"/>
    <col min="513" max="513" width="40.453125" style="25" customWidth="1"/>
    <col min="514" max="768" width="11.453125" style="25"/>
    <col min="769" max="769" width="40.453125" style="25" customWidth="1"/>
    <col min="770" max="1024" width="11.453125" style="25"/>
    <col min="1025" max="1025" width="40.453125" style="25" customWidth="1"/>
    <col min="1026" max="1280" width="11.453125" style="25"/>
    <col min="1281" max="1281" width="40.453125" style="25" customWidth="1"/>
    <col min="1282" max="1536" width="11.453125" style="25"/>
    <col min="1537" max="1537" width="40.453125" style="25" customWidth="1"/>
    <col min="1538" max="1792" width="11.453125" style="25"/>
    <col min="1793" max="1793" width="40.453125" style="25" customWidth="1"/>
    <col min="1794" max="2048" width="11.453125" style="25"/>
    <col min="2049" max="2049" width="40.453125" style="25" customWidth="1"/>
    <col min="2050" max="2304" width="11.453125" style="25"/>
    <col min="2305" max="2305" width="40.453125" style="25" customWidth="1"/>
    <col min="2306" max="2560" width="11.453125" style="25"/>
    <col min="2561" max="2561" width="40.453125" style="25" customWidth="1"/>
    <col min="2562" max="2816" width="11.453125" style="25"/>
    <col min="2817" max="2817" width="40.453125" style="25" customWidth="1"/>
    <col min="2818" max="3072" width="11.453125" style="25"/>
    <col min="3073" max="3073" width="40.453125" style="25" customWidth="1"/>
    <col min="3074" max="3328" width="11.453125" style="25"/>
    <col min="3329" max="3329" width="40.453125" style="25" customWidth="1"/>
    <col min="3330" max="3584" width="11.453125" style="25"/>
    <col min="3585" max="3585" width="40.453125" style="25" customWidth="1"/>
    <col min="3586" max="3840" width="11.453125" style="25"/>
    <col min="3841" max="3841" width="40.453125" style="25" customWidth="1"/>
    <col min="3842" max="4096" width="11.453125" style="25"/>
    <col min="4097" max="4097" width="40.453125" style="25" customWidth="1"/>
    <col min="4098" max="4352" width="11.453125" style="25"/>
    <col min="4353" max="4353" width="40.453125" style="25" customWidth="1"/>
    <col min="4354" max="4608" width="11.453125" style="25"/>
    <col min="4609" max="4609" width="40.453125" style="25" customWidth="1"/>
    <col min="4610" max="4864" width="11.453125" style="25"/>
    <col min="4865" max="4865" width="40.453125" style="25" customWidth="1"/>
    <col min="4866" max="5120" width="11.453125" style="25"/>
    <col min="5121" max="5121" width="40.453125" style="25" customWidth="1"/>
    <col min="5122" max="5376" width="11.453125" style="25"/>
    <col min="5377" max="5377" width="40.453125" style="25" customWidth="1"/>
    <col min="5378" max="5632" width="11.453125" style="25"/>
    <col min="5633" max="5633" width="40.453125" style="25" customWidth="1"/>
    <col min="5634" max="5888" width="11.453125" style="25"/>
    <col min="5889" max="5889" width="40.453125" style="25" customWidth="1"/>
    <col min="5890" max="6144" width="11.453125" style="25"/>
    <col min="6145" max="6145" width="40.453125" style="25" customWidth="1"/>
    <col min="6146" max="6400" width="11.453125" style="25"/>
    <col min="6401" max="6401" width="40.453125" style="25" customWidth="1"/>
    <col min="6402" max="6656" width="11.453125" style="25"/>
    <col min="6657" max="6657" width="40.453125" style="25" customWidth="1"/>
    <col min="6658" max="6912" width="11.453125" style="25"/>
    <col min="6913" max="6913" width="40.453125" style="25" customWidth="1"/>
    <col min="6914" max="7168" width="11.453125" style="25"/>
    <col min="7169" max="7169" width="40.453125" style="25" customWidth="1"/>
    <col min="7170" max="7424" width="11.453125" style="25"/>
    <col min="7425" max="7425" width="40.453125" style="25" customWidth="1"/>
    <col min="7426" max="7680" width="11.453125" style="25"/>
    <col min="7681" max="7681" width="40.453125" style="25" customWidth="1"/>
    <col min="7682" max="7936" width="11.453125" style="25"/>
    <col min="7937" max="7937" width="40.453125" style="25" customWidth="1"/>
    <col min="7938" max="8192" width="11.453125" style="25"/>
    <col min="8193" max="8193" width="40.453125" style="25" customWidth="1"/>
    <col min="8194" max="8448" width="11.453125" style="25"/>
    <col min="8449" max="8449" width="40.453125" style="25" customWidth="1"/>
    <col min="8450" max="8704" width="11.453125" style="25"/>
    <col min="8705" max="8705" width="40.453125" style="25" customWidth="1"/>
    <col min="8706" max="8960" width="11.453125" style="25"/>
    <col min="8961" max="8961" width="40.453125" style="25" customWidth="1"/>
    <col min="8962" max="9216" width="11.453125" style="25"/>
    <col min="9217" max="9217" width="40.453125" style="25" customWidth="1"/>
    <col min="9218" max="9472" width="11.453125" style="25"/>
    <col min="9473" max="9473" width="40.453125" style="25" customWidth="1"/>
    <col min="9474" max="9728" width="11.453125" style="25"/>
    <col min="9729" max="9729" width="40.453125" style="25" customWidth="1"/>
    <col min="9730" max="9984" width="11.453125" style="25"/>
    <col min="9985" max="9985" width="40.453125" style="25" customWidth="1"/>
    <col min="9986" max="10240" width="11.453125" style="25"/>
    <col min="10241" max="10241" width="40.453125" style="25" customWidth="1"/>
    <col min="10242" max="10496" width="11.453125" style="25"/>
    <col min="10497" max="10497" width="40.453125" style="25" customWidth="1"/>
    <col min="10498" max="10752" width="11.453125" style="25"/>
    <col min="10753" max="10753" width="40.453125" style="25" customWidth="1"/>
    <col min="10754" max="11008" width="11.453125" style="25"/>
    <col min="11009" max="11009" width="40.453125" style="25" customWidth="1"/>
    <col min="11010" max="11264" width="11.453125" style="25"/>
    <col min="11265" max="11265" width="40.453125" style="25" customWidth="1"/>
    <col min="11266" max="11520" width="11.453125" style="25"/>
    <col min="11521" max="11521" width="40.453125" style="25" customWidth="1"/>
    <col min="11522" max="11776" width="11.453125" style="25"/>
    <col min="11777" max="11777" width="40.453125" style="25" customWidth="1"/>
    <col min="11778" max="12032" width="11.453125" style="25"/>
    <col min="12033" max="12033" width="40.453125" style="25" customWidth="1"/>
    <col min="12034" max="12288" width="11.453125" style="25"/>
    <col min="12289" max="12289" width="40.453125" style="25" customWidth="1"/>
    <col min="12290" max="12544" width="11.453125" style="25"/>
    <col min="12545" max="12545" width="40.453125" style="25" customWidth="1"/>
    <col min="12546" max="12800" width="11.453125" style="25"/>
    <col min="12801" max="12801" width="40.453125" style="25" customWidth="1"/>
    <col min="12802" max="13056" width="11.453125" style="25"/>
    <col min="13057" max="13057" width="40.453125" style="25" customWidth="1"/>
    <col min="13058" max="13312" width="11.453125" style="25"/>
    <col min="13313" max="13313" width="40.453125" style="25" customWidth="1"/>
    <col min="13314" max="13568" width="11.453125" style="25"/>
    <col min="13569" max="13569" width="40.453125" style="25" customWidth="1"/>
    <col min="13570" max="13824" width="11.453125" style="25"/>
    <col min="13825" max="13825" width="40.453125" style="25" customWidth="1"/>
    <col min="13826" max="14080" width="11.453125" style="25"/>
    <col min="14081" max="14081" width="40.453125" style="25" customWidth="1"/>
    <col min="14082" max="14336" width="11.453125" style="25"/>
    <col min="14337" max="14337" width="40.453125" style="25" customWidth="1"/>
    <col min="14338" max="14592" width="11.453125" style="25"/>
    <col min="14593" max="14593" width="40.453125" style="25" customWidth="1"/>
    <col min="14594" max="14848" width="11.453125" style="25"/>
    <col min="14849" max="14849" width="40.453125" style="25" customWidth="1"/>
    <col min="14850" max="15104" width="11.453125" style="25"/>
    <col min="15105" max="15105" width="40.453125" style="25" customWidth="1"/>
    <col min="15106" max="15360" width="11.453125" style="25"/>
    <col min="15361" max="15361" width="40.453125" style="25" customWidth="1"/>
    <col min="15362" max="15616" width="11.453125" style="25"/>
    <col min="15617" max="15617" width="40.453125" style="25" customWidth="1"/>
    <col min="15618" max="15872" width="11.453125" style="25"/>
    <col min="15873" max="15873" width="40.453125" style="25" customWidth="1"/>
    <col min="15874" max="16128" width="11.453125" style="25"/>
    <col min="16129" max="16129" width="40.453125" style="25" customWidth="1"/>
    <col min="16130" max="16384" width="11.453125" style="25"/>
  </cols>
  <sheetData>
    <row r="1" spans="1:8" x14ac:dyDescent="0.3">
      <c r="A1" s="558" t="s">
        <v>457</v>
      </c>
      <c r="B1" s="297"/>
      <c r="C1" s="297"/>
      <c r="D1" s="297"/>
      <c r="E1" s="297"/>
      <c r="F1" s="297"/>
    </row>
    <row r="2" spans="1:8" x14ac:dyDescent="0.3">
      <c r="A2" s="558" t="s">
        <v>690</v>
      </c>
      <c r="B2" s="297"/>
      <c r="C2" s="612"/>
      <c r="D2" s="297"/>
      <c r="E2" s="297"/>
      <c r="F2" s="297"/>
    </row>
    <row r="3" spans="1:8" x14ac:dyDescent="0.3">
      <c r="A3" s="160" t="s">
        <v>747</v>
      </c>
      <c r="B3" s="297"/>
      <c r="C3" s="297"/>
      <c r="D3" s="297"/>
      <c r="E3" s="297"/>
      <c r="F3" s="297"/>
    </row>
    <row r="4" spans="1:8" x14ac:dyDescent="0.3">
      <c r="B4" s="82"/>
      <c r="C4" s="82"/>
      <c r="D4" s="82"/>
      <c r="E4" s="82"/>
      <c r="F4" s="82"/>
    </row>
    <row r="5" spans="1:8" x14ac:dyDescent="0.3">
      <c r="A5" s="290"/>
      <c r="B5" s="512">
        <v>2020</v>
      </c>
      <c r="C5" s="511" t="s">
        <v>743</v>
      </c>
      <c r="D5" s="511" t="s">
        <v>119</v>
      </c>
      <c r="E5" s="511" t="s">
        <v>745</v>
      </c>
      <c r="F5" s="511" t="s">
        <v>458</v>
      </c>
    </row>
    <row r="6" spans="1:8" x14ac:dyDescent="0.3">
      <c r="A6" s="85"/>
      <c r="B6" s="510" t="s">
        <v>744</v>
      </c>
      <c r="C6" s="509">
        <v>2021</v>
      </c>
      <c r="D6" s="509">
        <v>2021</v>
      </c>
      <c r="E6" s="508" t="s">
        <v>746</v>
      </c>
      <c r="F6" s="508" t="s">
        <v>120</v>
      </c>
    </row>
    <row r="7" spans="1:8" x14ac:dyDescent="0.3">
      <c r="A7" s="279" t="s">
        <v>72</v>
      </c>
      <c r="B7" s="507">
        <v>57273465.811370678</v>
      </c>
      <c r="C7" s="507">
        <v>56506983.198059991</v>
      </c>
      <c r="D7" s="507">
        <v>76379806.615779996</v>
      </c>
      <c r="E7" s="506">
        <v>33.359847415792444</v>
      </c>
      <c r="F7" s="507">
        <v>19872823.417720005</v>
      </c>
      <c r="H7" s="153"/>
    </row>
    <row r="8" spans="1:8" x14ac:dyDescent="0.3">
      <c r="A8" s="139" t="s">
        <v>126</v>
      </c>
      <c r="B8" s="505">
        <v>50152233.014468327</v>
      </c>
      <c r="C8" s="505">
        <v>47058640.172359996</v>
      </c>
      <c r="D8" s="505">
        <v>68419611.201130003</v>
      </c>
      <c r="E8" s="506">
        <v>36.423858098983857</v>
      </c>
      <c r="F8" s="505">
        <v>21360971.028770007</v>
      </c>
    </row>
    <row r="9" spans="1:8" x14ac:dyDescent="0.3">
      <c r="A9" s="135" t="s">
        <v>64</v>
      </c>
      <c r="B9" s="503">
        <v>11096393.796813317</v>
      </c>
      <c r="C9" s="503">
        <v>10431623.725099999</v>
      </c>
      <c r="D9" s="503">
        <v>11659532.01189</v>
      </c>
      <c r="E9" s="504">
        <v>5.0749660239924594</v>
      </c>
      <c r="F9" s="503">
        <v>1227908.2867900003</v>
      </c>
    </row>
    <row r="10" spans="1:8" x14ac:dyDescent="0.3">
      <c r="A10" s="135" t="s">
        <v>65</v>
      </c>
      <c r="B10" s="503">
        <v>4567499.089947585</v>
      </c>
      <c r="C10" s="503">
        <v>4083680.9874999998</v>
      </c>
      <c r="D10" s="503">
        <v>4785411.1086299997</v>
      </c>
      <c r="E10" s="504">
        <v>4.7709263732971152</v>
      </c>
      <c r="F10" s="503">
        <v>701730.12112999987</v>
      </c>
    </row>
    <row r="11" spans="1:8" x14ac:dyDescent="0.3">
      <c r="A11" s="135" t="s">
        <v>66</v>
      </c>
      <c r="B11" s="503">
        <v>2024827.0212626092</v>
      </c>
      <c r="C11" s="503">
        <v>2026091.5630999999</v>
      </c>
      <c r="D11" s="503">
        <v>2057883.7836099998</v>
      </c>
      <c r="E11" s="504">
        <v>1.6325721654374945</v>
      </c>
      <c r="F11" s="503">
        <v>31792.220509999897</v>
      </c>
    </row>
    <row r="12" spans="1:8" x14ac:dyDescent="0.3">
      <c r="A12" s="135" t="s">
        <v>67</v>
      </c>
      <c r="B12" s="503">
        <v>23111729.403260723</v>
      </c>
      <c r="C12" s="503">
        <v>22572242.102499999</v>
      </c>
      <c r="D12" s="503">
        <v>40464811.230319999</v>
      </c>
      <c r="E12" s="504">
        <v>75.083441503996738</v>
      </c>
      <c r="F12" s="503">
        <v>17892569.12782</v>
      </c>
    </row>
    <row r="13" spans="1:8" ht="14.5" x14ac:dyDescent="0.3">
      <c r="A13" s="135" t="s">
        <v>742</v>
      </c>
      <c r="B13" s="503">
        <v>9231630.7990508992</v>
      </c>
      <c r="C13" s="503">
        <v>7939713.0024600001</v>
      </c>
      <c r="D13" s="503">
        <v>9298744.38607</v>
      </c>
      <c r="E13" s="504">
        <v>0.72699600406464526</v>
      </c>
      <c r="F13" s="503">
        <v>1359031.3836099999</v>
      </c>
    </row>
    <row r="14" spans="1:8" x14ac:dyDescent="0.3">
      <c r="A14" s="135" t="s">
        <v>69</v>
      </c>
      <c r="B14" s="503">
        <v>120152.90413320108</v>
      </c>
      <c r="C14" s="503">
        <v>5288.7916999999998</v>
      </c>
      <c r="D14" s="503">
        <v>153228.68060999998</v>
      </c>
      <c r="E14" s="504">
        <v>27.528070765673064</v>
      </c>
      <c r="F14" s="503">
        <v>147939.88890999998</v>
      </c>
    </row>
    <row r="15" spans="1:8" x14ac:dyDescent="0.3">
      <c r="A15" s="139" t="s">
        <v>127</v>
      </c>
      <c r="B15" s="505">
        <v>7121232.7969023492</v>
      </c>
      <c r="C15" s="505">
        <v>9448343.0256999992</v>
      </c>
      <c r="D15" s="505">
        <v>7960195.4146500006</v>
      </c>
      <c r="E15" s="506">
        <v>11.781142980083303</v>
      </c>
      <c r="F15" s="505">
        <v>-1488147.6110499986</v>
      </c>
    </row>
    <row r="16" spans="1:8" x14ac:dyDescent="0.3">
      <c r="A16" s="135" t="s">
        <v>70</v>
      </c>
      <c r="B16" s="503">
        <v>3749390.0791489095</v>
      </c>
      <c r="C16" s="503">
        <v>5584164.1033000005</v>
      </c>
      <c r="D16" s="503">
        <v>4295035.9875600003</v>
      </c>
      <c r="E16" s="504">
        <v>14.552924526192527</v>
      </c>
      <c r="F16" s="503">
        <v>-1289128.1157400003</v>
      </c>
    </row>
    <row r="17" spans="1:6" x14ac:dyDescent="0.3">
      <c r="A17" s="295" t="s">
        <v>71</v>
      </c>
      <c r="B17" s="501">
        <v>3371842.7177534397</v>
      </c>
      <c r="C17" s="501">
        <v>3864178.9223999996</v>
      </c>
      <c r="D17" s="501">
        <v>3665159.4270900004</v>
      </c>
      <c r="E17" s="502">
        <v>8.6990033014348001</v>
      </c>
      <c r="F17" s="501">
        <v>-199019.49530999921</v>
      </c>
    </row>
    <row r="18" spans="1:6" ht="17.5" customHeight="1" x14ac:dyDescent="0.3">
      <c r="A18" s="1108" t="s">
        <v>739</v>
      </c>
      <c r="B18" s="1108"/>
      <c r="C18" s="1108"/>
      <c r="D18" s="1108"/>
      <c r="E18" s="1108"/>
      <c r="F18" s="1108"/>
    </row>
    <row r="19" spans="1:6" x14ac:dyDescent="0.3">
      <c r="A19" s="1260"/>
      <c r="B19" s="1260"/>
      <c r="C19" s="1260"/>
      <c r="D19" s="1260"/>
      <c r="E19" s="1260"/>
      <c r="F19" s="1260"/>
    </row>
    <row r="20" spans="1:6" x14ac:dyDescent="0.3">
      <c r="A20" s="25" t="s">
        <v>21</v>
      </c>
      <c r="C20" s="153"/>
    </row>
    <row r="24" spans="1:6" x14ac:dyDescent="0.3">
      <c r="B24" s="153"/>
      <c r="C24" s="153"/>
      <c r="D24" s="153"/>
      <c r="E24" s="153"/>
      <c r="F24" s="153"/>
    </row>
    <row r="25" spans="1:6" x14ac:dyDescent="0.3">
      <c r="B25" s="153"/>
      <c r="C25" s="153"/>
      <c r="D25" s="153"/>
      <c r="E25" s="153"/>
      <c r="F25" s="153"/>
    </row>
    <row r="26" spans="1:6" x14ac:dyDescent="0.3">
      <c r="B26" s="153"/>
      <c r="C26" s="153"/>
      <c r="D26" s="153"/>
      <c r="E26" s="153"/>
      <c r="F26" s="153"/>
    </row>
    <row r="27" spans="1:6" x14ac:dyDescent="0.3">
      <c r="B27" s="153"/>
      <c r="C27" s="153"/>
      <c r="D27" s="153"/>
      <c r="E27" s="153"/>
      <c r="F27" s="153"/>
    </row>
    <row r="28" spans="1:6" x14ac:dyDescent="0.3">
      <c r="B28" s="153"/>
      <c r="C28" s="153"/>
      <c r="D28" s="153"/>
      <c r="E28" s="153"/>
      <c r="F28" s="153"/>
    </row>
    <row r="29" spans="1:6" x14ac:dyDescent="0.3">
      <c r="B29" s="153"/>
      <c r="C29" s="153"/>
      <c r="D29" s="153"/>
      <c r="E29" s="153"/>
      <c r="F29" s="153"/>
    </row>
    <row r="30" spans="1:6" x14ac:dyDescent="0.3">
      <c r="B30" s="153"/>
      <c r="C30" s="153"/>
      <c r="D30" s="153"/>
      <c r="E30" s="153"/>
      <c r="F30" s="153"/>
    </row>
    <row r="31" spans="1:6" x14ac:dyDescent="0.3">
      <c r="B31" s="153"/>
      <c r="C31" s="153"/>
      <c r="D31" s="153"/>
      <c r="E31" s="153"/>
      <c r="F31" s="153"/>
    </row>
    <row r="32" spans="1:6" x14ac:dyDescent="0.3">
      <c r="B32" s="153"/>
      <c r="C32" s="153"/>
      <c r="D32" s="153"/>
      <c r="E32" s="153"/>
      <c r="F32" s="153"/>
    </row>
    <row r="33" spans="2:6" x14ac:dyDescent="0.3">
      <c r="B33" s="153"/>
      <c r="C33" s="153"/>
      <c r="D33" s="153"/>
      <c r="E33" s="153"/>
      <c r="F33" s="153"/>
    </row>
    <row r="34" spans="2:6" x14ac:dyDescent="0.3">
      <c r="B34" s="153"/>
      <c r="C34" s="153"/>
      <c r="D34" s="153"/>
      <c r="E34" s="153"/>
      <c r="F34" s="153"/>
    </row>
    <row r="35" spans="2:6" x14ac:dyDescent="0.3">
      <c r="B35" s="153"/>
      <c r="C35" s="153"/>
      <c r="D35" s="153"/>
      <c r="E35" s="153"/>
      <c r="F35" s="153"/>
    </row>
  </sheetData>
  <mergeCells count="1">
    <mergeCell ref="A18:F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021C-5E14-4EDE-8A56-3D320FB46D5C}">
  <dimension ref="A1:G16"/>
  <sheetViews>
    <sheetView showGridLines="0" workbookViewId="0">
      <selection activeCell="A16" sqref="A16"/>
    </sheetView>
  </sheetViews>
  <sheetFormatPr baseColWidth="10" defaultColWidth="10.453125" defaultRowHeight="13" x14ac:dyDescent="0.3"/>
  <cols>
    <col min="1" max="1" width="37.453125" style="4" customWidth="1"/>
    <col min="2" max="2" width="12.453125" style="4" customWidth="1"/>
    <col min="3" max="3" width="10.453125" style="4"/>
    <col min="4" max="4" width="12.453125" style="4" customWidth="1"/>
    <col min="5" max="16384" width="10.453125" style="4"/>
  </cols>
  <sheetData>
    <row r="1" spans="1:7" x14ac:dyDescent="0.3">
      <c r="A1" s="183" t="s">
        <v>46</v>
      </c>
      <c r="B1" s="434"/>
    </row>
    <row r="2" spans="1:7" x14ac:dyDescent="0.3">
      <c r="A2" s="183" t="s">
        <v>602</v>
      </c>
    </row>
    <row r="3" spans="1:7" x14ac:dyDescent="0.3">
      <c r="B3" s="392"/>
    </row>
    <row r="4" spans="1:7" x14ac:dyDescent="0.3">
      <c r="A4" s="184"/>
      <c r="B4" s="1092">
        <v>2020</v>
      </c>
      <c r="C4" s="1093"/>
      <c r="D4" s="1094">
        <v>2021</v>
      </c>
      <c r="E4" s="1093"/>
    </row>
    <row r="5" spans="1:7" x14ac:dyDescent="0.3">
      <c r="A5" s="1"/>
      <c r="B5" s="253" t="s">
        <v>7</v>
      </c>
      <c r="C5" s="175" t="s">
        <v>47</v>
      </c>
      <c r="D5" s="272" t="s">
        <v>7</v>
      </c>
      <c r="E5" s="175" t="s">
        <v>47</v>
      </c>
    </row>
    <row r="6" spans="1:7" x14ac:dyDescent="0.3">
      <c r="A6" s="220" t="s">
        <v>48</v>
      </c>
      <c r="B6" s="665"/>
      <c r="C6" s="666"/>
      <c r="D6" s="667"/>
      <c r="E6" s="666"/>
    </row>
    <row r="7" spans="1:7" x14ac:dyDescent="0.3">
      <c r="A7" s="170" t="s">
        <v>49</v>
      </c>
      <c r="B7" s="668">
        <v>3.0138506779519014</v>
      </c>
      <c r="C7" s="669">
        <v>2.7829787811234352</v>
      </c>
      <c r="D7" s="397">
        <v>1.4738024860352139</v>
      </c>
      <c r="E7" s="669">
        <v>2.7883784628486952</v>
      </c>
    </row>
    <row r="8" spans="1:7" x14ac:dyDescent="0.3">
      <c r="A8" s="170" t="s">
        <v>50</v>
      </c>
      <c r="B8" s="668">
        <v>1.5200000000000102</v>
      </c>
      <c r="C8" s="669">
        <v>12.650000000000006</v>
      </c>
      <c r="D8" s="397">
        <v>3.7099999999999911</v>
      </c>
      <c r="E8" s="669">
        <v>0.8899999999999908</v>
      </c>
    </row>
    <row r="9" spans="1:7" ht="13" customHeight="1" x14ac:dyDescent="0.3">
      <c r="A9" s="254" t="s">
        <v>51</v>
      </c>
      <c r="B9" s="186"/>
      <c r="C9" s="188"/>
      <c r="D9" s="187"/>
      <c r="E9" s="188"/>
    </row>
    <row r="10" spans="1:7" ht="13" customHeight="1" x14ac:dyDescent="0.3">
      <c r="A10" s="182" t="s">
        <v>937</v>
      </c>
      <c r="B10" s="1095">
        <v>286</v>
      </c>
      <c r="C10" s="1096"/>
      <c r="D10" s="1097">
        <v>288</v>
      </c>
      <c r="E10" s="1096"/>
    </row>
    <row r="11" spans="1:7" ht="19.75" customHeight="1" x14ac:dyDescent="0.3">
      <c r="A11" s="1091" t="s">
        <v>932</v>
      </c>
      <c r="B11" s="1091"/>
      <c r="C11" s="1091"/>
      <c r="D11" s="1091"/>
      <c r="E11" s="1091"/>
      <c r="G11" s="434"/>
    </row>
    <row r="12" spans="1:7" ht="19.75" customHeight="1" x14ac:dyDescent="0.3">
      <c r="A12" s="1091"/>
      <c r="B12" s="1091"/>
      <c r="C12" s="1091"/>
      <c r="D12" s="1091"/>
      <c r="E12" s="1091"/>
    </row>
    <row r="13" spans="1:7" ht="25" customHeight="1" x14ac:dyDescent="0.3">
      <c r="A13" s="1091"/>
      <c r="B13" s="1091"/>
      <c r="C13" s="1091"/>
      <c r="D13" s="1091"/>
      <c r="E13" s="1091"/>
    </row>
    <row r="14" spans="1:7" x14ac:dyDescent="0.3">
      <c r="A14" s="5" t="s">
        <v>21</v>
      </c>
    </row>
    <row r="16" spans="1:7" x14ac:dyDescent="0.3">
      <c r="D16" s="751"/>
      <c r="E16" s="434"/>
    </row>
  </sheetData>
  <mergeCells count="5">
    <mergeCell ref="A11:E13"/>
    <mergeCell ref="B4:C4"/>
    <mergeCell ref="D4:E4"/>
    <mergeCell ref="B10:C10"/>
    <mergeCell ref="D10:E10"/>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BB07-D922-4018-B2E9-ABF9EEBB2B21}">
  <dimension ref="A1:L32"/>
  <sheetViews>
    <sheetView workbookViewId="0">
      <selection activeCell="A18" sqref="A18"/>
    </sheetView>
  </sheetViews>
  <sheetFormatPr baseColWidth="10" defaultColWidth="11.453125" defaultRowHeight="13" x14ac:dyDescent="0.3"/>
  <cols>
    <col min="1" max="1" width="4.453125" style="25" customWidth="1"/>
    <col min="2" max="2" width="35.453125" style="25" customWidth="1"/>
    <col min="3" max="11" width="11.453125" style="25"/>
    <col min="12" max="12" width="12.453125" style="25" bestFit="1" customWidth="1"/>
    <col min="13" max="267" width="11.453125" style="25"/>
    <col min="268" max="268" width="12.453125" style="25" bestFit="1" customWidth="1"/>
    <col min="269" max="523" width="11.453125" style="25"/>
    <col min="524" max="524" width="12.453125" style="25" bestFit="1" customWidth="1"/>
    <col min="525" max="779" width="11.453125" style="25"/>
    <col min="780" max="780" width="12.453125" style="25" bestFit="1" customWidth="1"/>
    <col min="781" max="1035" width="11.453125" style="25"/>
    <col min="1036" max="1036" width="12.453125" style="25" bestFit="1" customWidth="1"/>
    <col min="1037" max="1291" width="11.453125" style="25"/>
    <col min="1292" max="1292" width="12.453125" style="25" bestFit="1" customWidth="1"/>
    <col min="1293" max="1547" width="11.453125" style="25"/>
    <col min="1548" max="1548" width="12.453125" style="25" bestFit="1" customWidth="1"/>
    <col min="1549" max="1803" width="11.453125" style="25"/>
    <col min="1804" max="1804" width="12.453125" style="25" bestFit="1" customWidth="1"/>
    <col min="1805" max="2059" width="11.453125" style="25"/>
    <col min="2060" max="2060" width="12.453125" style="25" bestFit="1" customWidth="1"/>
    <col min="2061" max="2315" width="11.453125" style="25"/>
    <col min="2316" max="2316" width="12.453125" style="25" bestFit="1" customWidth="1"/>
    <col min="2317" max="2571" width="11.453125" style="25"/>
    <col min="2572" max="2572" width="12.453125" style="25" bestFit="1" customWidth="1"/>
    <col min="2573" max="2827" width="11.453125" style="25"/>
    <col min="2828" max="2828" width="12.453125" style="25" bestFit="1" customWidth="1"/>
    <col min="2829" max="3083" width="11.453125" style="25"/>
    <col min="3084" max="3084" width="12.453125" style="25" bestFit="1" customWidth="1"/>
    <col min="3085" max="3339" width="11.453125" style="25"/>
    <col min="3340" max="3340" width="12.453125" style="25" bestFit="1" customWidth="1"/>
    <col min="3341" max="3595" width="11.453125" style="25"/>
    <col min="3596" max="3596" width="12.453125" style="25" bestFit="1" customWidth="1"/>
    <col min="3597" max="3851" width="11.453125" style="25"/>
    <col min="3852" max="3852" width="12.453125" style="25" bestFit="1" customWidth="1"/>
    <col min="3853" max="4107" width="11.453125" style="25"/>
    <col min="4108" max="4108" width="12.453125" style="25" bestFit="1" customWidth="1"/>
    <col min="4109" max="4363" width="11.453125" style="25"/>
    <col min="4364" max="4364" width="12.453125" style="25" bestFit="1" customWidth="1"/>
    <col min="4365" max="4619" width="11.453125" style="25"/>
    <col min="4620" max="4620" width="12.453125" style="25" bestFit="1" customWidth="1"/>
    <col min="4621" max="4875" width="11.453125" style="25"/>
    <col min="4876" max="4876" width="12.453125" style="25" bestFit="1" customWidth="1"/>
    <col min="4877" max="5131" width="11.453125" style="25"/>
    <col min="5132" max="5132" width="12.453125" style="25" bestFit="1" customWidth="1"/>
    <col min="5133" max="5387" width="11.453125" style="25"/>
    <col min="5388" max="5388" width="12.453125" style="25" bestFit="1" customWidth="1"/>
    <col min="5389" max="5643" width="11.453125" style="25"/>
    <col min="5644" max="5644" width="12.453125" style="25" bestFit="1" customWidth="1"/>
    <col min="5645" max="5899" width="11.453125" style="25"/>
    <col min="5900" max="5900" width="12.453125" style="25" bestFit="1" customWidth="1"/>
    <col min="5901" max="6155" width="11.453125" style="25"/>
    <col min="6156" max="6156" width="12.453125" style="25" bestFit="1" customWidth="1"/>
    <col min="6157" max="6411" width="11.453125" style="25"/>
    <col min="6412" max="6412" width="12.453125" style="25" bestFit="1" customWidth="1"/>
    <col min="6413" max="6667" width="11.453125" style="25"/>
    <col min="6668" max="6668" width="12.453125" style="25" bestFit="1" customWidth="1"/>
    <col min="6669" max="6923" width="11.453125" style="25"/>
    <col min="6924" max="6924" width="12.453125" style="25" bestFit="1" customWidth="1"/>
    <col min="6925" max="7179" width="11.453125" style="25"/>
    <col min="7180" max="7180" width="12.453125" style="25" bestFit="1" customWidth="1"/>
    <col min="7181" max="7435" width="11.453125" style="25"/>
    <col min="7436" max="7436" width="12.453125" style="25" bestFit="1" customWidth="1"/>
    <col min="7437" max="7691" width="11.453125" style="25"/>
    <col min="7692" max="7692" width="12.453125" style="25" bestFit="1" customWidth="1"/>
    <col min="7693" max="7947" width="11.453125" style="25"/>
    <col min="7948" max="7948" width="12.453125" style="25" bestFit="1" customWidth="1"/>
    <col min="7949" max="8203" width="11.453125" style="25"/>
    <col min="8204" max="8204" width="12.453125" style="25" bestFit="1" customWidth="1"/>
    <col min="8205" max="8459" width="11.453125" style="25"/>
    <col min="8460" max="8460" width="12.453125" style="25" bestFit="1" customWidth="1"/>
    <col min="8461" max="8715" width="11.453125" style="25"/>
    <col min="8716" max="8716" width="12.453125" style="25" bestFit="1" customWidth="1"/>
    <col min="8717" max="8971" width="11.453125" style="25"/>
    <col min="8972" max="8972" width="12.453125" style="25" bestFit="1" customWidth="1"/>
    <col min="8973" max="9227" width="11.453125" style="25"/>
    <col min="9228" max="9228" width="12.453125" style="25" bestFit="1" customWidth="1"/>
    <col min="9229" max="9483" width="11.453125" style="25"/>
    <col min="9484" max="9484" width="12.453125" style="25" bestFit="1" customWidth="1"/>
    <col min="9485" max="9739" width="11.453125" style="25"/>
    <col min="9740" max="9740" width="12.453125" style="25" bestFit="1" customWidth="1"/>
    <col min="9741" max="9995" width="11.453125" style="25"/>
    <col min="9996" max="9996" width="12.453125" style="25" bestFit="1" customWidth="1"/>
    <col min="9997" max="10251" width="11.453125" style="25"/>
    <col min="10252" max="10252" width="12.453125" style="25" bestFit="1" customWidth="1"/>
    <col min="10253" max="10507" width="11.453125" style="25"/>
    <col min="10508" max="10508" width="12.453125" style="25" bestFit="1" customWidth="1"/>
    <col min="10509" max="10763" width="11.453125" style="25"/>
    <col min="10764" max="10764" width="12.453125" style="25" bestFit="1" customWidth="1"/>
    <col min="10765" max="11019" width="11.453125" style="25"/>
    <col min="11020" max="11020" width="12.453125" style="25" bestFit="1" customWidth="1"/>
    <col min="11021" max="11275" width="11.453125" style="25"/>
    <col min="11276" max="11276" width="12.453125" style="25" bestFit="1" customWidth="1"/>
    <col min="11277" max="11531" width="11.453125" style="25"/>
    <col min="11532" max="11532" width="12.453125" style="25" bestFit="1" customWidth="1"/>
    <col min="11533" max="11787" width="11.453125" style="25"/>
    <col min="11788" max="11788" width="12.453125" style="25" bestFit="1" customWidth="1"/>
    <col min="11789" max="12043" width="11.453125" style="25"/>
    <col min="12044" max="12044" width="12.453125" style="25" bestFit="1" customWidth="1"/>
    <col min="12045" max="12299" width="11.453125" style="25"/>
    <col min="12300" max="12300" width="12.453125" style="25" bestFit="1" customWidth="1"/>
    <col min="12301" max="12555" width="11.453125" style="25"/>
    <col min="12556" max="12556" width="12.453125" style="25" bestFit="1" customWidth="1"/>
    <col min="12557" max="12811" width="11.453125" style="25"/>
    <col min="12812" max="12812" width="12.453125" style="25" bestFit="1" customWidth="1"/>
    <col min="12813" max="13067" width="11.453125" style="25"/>
    <col min="13068" max="13068" width="12.453125" style="25" bestFit="1" customWidth="1"/>
    <col min="13069" max="13323" width="11.453125" style="25"/>
    <col min="13324" max="13324" width="12.453125" style="25" bestFit="1" customWidth="1"/>
    <col min="13325" max="13579" width="11.453125" style="25"/>
    <col min="13580" max="13580" width="12.453125" style="25" bestFit="1" customWidth="1"/>
    <col min="13581" max="13835" width="11.453125" style="25"/>
    <col min="13836" max="13836" width="12.453125" style="25" bestFit="1" customWidth="1"/>
    <col min="13837" max="14091" width="11.453125" style="25"/>
    <col min="14092" max="14092" width="12.453125" style="25" bestFit="1" customWidth="1"/>
    <col min="14093" max="14347" width="11.453125" style="25"/>
    <col min="14348" max="14348" width="12.453125" style="25" bestFit="1" customWidth="1"/>
    <col min="14349" max="14603" width="11.453125" style="25"/>
    <col min="14604" max="14604" width="12.453125" style="25" bestFit="1" customWidth="1"/>
    <col min="14605" max="14859" width="11.453125" style="25"/>
    <col min="14860" max="14860" width="12.453125" style="25" bestFit="1" customWidth="1"/>
    <col min="14861" max="15115" width="11.453125" style="25"/>
    <col min="15116" max="15116" width="12.453125" style="25" bestFit="1" customWidth="1"/>
    <col min="15117" max="15371" width="11.453125" style="25"/>
    <col min="15372" max="15372" width="12.453125" style="25" bestFit="1" customWidth="1"/>
    <col min="15373" max="15627" width="11.453125" style="25"/>
    <col min="15628" max="15628" width="12.453125" style="25" bestFit="1" customWidth="1"/>
    <col min="15629" max="15883" width="11.453125" style="25"/>
    <col min="15884" max="15884" width="12.453125" style="25" bestFit="1" customWidth="1"/>
    <col min="15885" max="16139" width="11.453125" style="25"/>
    <col min="16140" max="16140" width="12.453125" style="25" bestFit="1" customWidth="1"/>
    <col min="16141" max="16384" width="11.453125" style="25"/>
  </cols>
  <sheetData>
    <row r="1" spans="1:12" x14ac:dyDescent="0.3">
      <c r="A1" s="1261" t="s">
        <v>459</v>
      </c>
      <c r="B1" s="1261"/>
      <c r="C1" s="137"/>
      <c r="D1" s="137"/>
      <c r="E1" s="160"/>
      <c r="F1" s="297"/>
      <c r="G1" s="297"/>
      <c r="H1" s="297"/>
      <c r="I1" s="297"/>
      <c r="J1" s="297"/>
    </row>
    <row r="2" spans="1:12" ht="14.5" x14ac:dyDescent="0.3">
      <c r="A2" s="558" t="s">
        <v>691</v>
      </c>
      <c r="C2" s="137"/>
      <c r="D2" s="137"/>
      <c r="E2" s="160"/>
      <c r="F2" s="297"/>
      <c r="G2" s="297"/>
      <c r="H2" s="297"/>
      <c r="I2" s="297"/>
      <c r="J2" s="297"/>
    </row>
    <row r="3" spans="1:12" x14ac:dyDescent="0.3">
      <c r="A3" s="160" t="s">
        <v>275</v>
      </c>
      <c r="B3" s="82"/>
      <c r="C3" s="137"/>
      <c r="D3" s="137"/>
      <c r="E3" s="612"/>
      <c r="F3" s="297"/>
      <c r="G3" s="297"/>
      <c r="H3" s="297"/>
      <c r="I3" s="297"/>
      <c r="J3" s="297"/>
    </row>
    <row r="4" spans="1:12" x14ac:dyDescent="0.3">
      <c r="E4" s="489"/>
    </row>
    <row r="5" spans="1:12" x14ac:dyDescent="0.3">
      <c r="A5" s="290"/>
      <c r="B5" s="298"/>
      <c r="C5" s="1269" t="s">
        <v>692</v>
      </c>
      <c r="D5" s="1270"/>
      <c r="E5" s="1262">
        <v>2021</v>
      </c>
      <c r="F5" s="1263"/>
      <c r="G5" s="1263"/>
      <c r="H5" s="1263"/>
      <c r="I5" s="1263"/>
      <c r="J5" s="1264"/>
    </row>
    <row r="6" spans="1:12" ht="14.75" customHeight="1" x14ac:dyDescent="0.3">
      <c r="A6" s="85"/>
      <c r="C6" s="1271"/>
      <c r="D6" s="1272"/>
      <c r="E6" s="1265" t="s">
        <v>460</v>
      </c>
      <c r="F6" s="1265"/>
      <c r="G6" s="1266" t="s">
        <v>461</v>
      </c>
      <c r="H6" s="1267"/>
      <c r="I6" s="1265" t="s">
        <v>462</v>
      </c>
      <c r="J6" s="1268"/>
    </row>
    <row r="7" spans="1:12" x14ac:dyDescent="0.3">
      <c r="A7" s="299"/>
      <c r="B7" s="300"/>
      <c r="C7" s="522" t="s">
        <v>737</v>
      </c>
      <c r="D7" s="521" t="s">
        <v>166</v>
      </c>
      <c r="E7" s="522" t="s">
        <v>737</v>
      </c>
      <c r="F7" s="523" t="s">
        <v>166</v>
      </c>
      <c r="G7" s="522" t="s">
        <v>737</v>
      </c>
      <c r="H7" s="521" t="s">
        <v>166</v>
      </c>
      <c r="I7" s="522" t="s">
        <v>737</v>
      </c>
      <c r="J7" s="521" t="s">
        <v>166</v>
      </c>
    </row>
    <row r="8" spans="1:12" x14ac:dyDescent="0.3">
      <c r="A8" s="139" t="s">
        <v>20</v>
      </c>
      <c r="B8" s="82"/>
      <c r="C8" s="518">
        <v>41967673.137253232</v>
      </c>
      <c r="D8" s="301">
        <v>20.040615871825551</v>
      </c>
      <c r="E8" s="517">
        <v>57882140.391940005</v>
      </c>
      <c r="F8" s="618">
        <v>24.0540890508213</v>
      </c>
      <c r="G8" s="518">
        <v>0</v>
      </c>
      <c r="H8" s="621">
        <v>0</v>
      </c>
      <c r="I8" s="517">
        <v>57882140.391940005</v>
      </c>
      <c r="J8" s="621">
        <v>24.0540890508213</v>
      </c>
      <c r="L8" s="153"/>
    </row>
    <row r="9" spans="1:12" x14ac:dyDescent="0.3">
      <c r="A9" s="1274" t="s">
        <v>463</v>
      </c>
      <c r="B9" s="1273"/>
      <c r="C9" s="519">
        <v>41952320.730116457</v>
      </c>
      <c r="D9" s="302">
        <v>20.033284712599027</v>
      </c>
      <c r="E9" s="520">
        <v>57871037.122820005</v>
      </c>
      <c r="F9" s="619">
        <v>24.04947486374461</v>
      </c>
      <c r="G9" s="519">
        <v>0</v>
      </c>
      <c r="H9" s="622">
        <v>0</v>
      </c>
      <c r="I9" s="520">
        <v>57871037.122820005</v>
      </c>
      <c r="J9" s="622">
        <v>24.04947486374461</v>
      </c>
      <c r="L9" s="153"/>
    </row>
    <row r="10" spans="1:12" x14ac:dyDescent="0.3">
      <c r="A10" s="85"/>
      <c r="B10" s="25" t="s">
        <v>464</v>
      </c>
      <c r="C10" s="519">
        <v>33764787.070730753</v>
      </c>
      <c r="D10" s="302">
        <v>16.123532164041833</v>
      </c>
      <c r="E10" s="515">
        <v>45283764.884000003</v>
      </c>
      <c r="F10" s="619">
        <v>18.818580406675292</v>
      </c>
      <c r="G10" s="516">
        <v>0</v>
      </c>
      <c r="H10" s="622">
        <v>0</v>
      </c>
      <c r="I10" s="515">
        <v>45283764.884000003</v>
      </c>
      <c r="J10" s="622">
        <v>18.818580406675292</v>
      </c>
      <c r="L10" s="153"/>
    </row>
    <row r="11" spans="1:12" x14ac:dyDescent="0.3">
      <c r="A11" s="85"/>
      <c r="B11" s="25" t="s">
        <v>465</v>
      </c>
      <c r="C11" s="516">
        <v>1065409.4261925023</v>
      </c>
      <c r="D11" s="302">
        <v>0.50875970623191569</v>
      </c>
      <c r="E11" s="515">
        <v>4404895.2006200003</v>
      </c>
      <c r="F11" s="619">
        <v>1.8305429049061741</v>
      </c>
      <c r="G11" s="516">
        <v>0</v>
      </c>
      <c r="H11" s="622">
        <v>0</v>
      </c>
      <c r="I11" s="515">
        <v>4404895.2006200003</v>
      </c>
      <c r="J11" s="622">
        <v>1.8305429049061741</v>
      </c>
      <c r="L11" s="153"/>
    </row>
    <row r="12" spans="1:12" x14ac:dyDescent="0.3">
      <c r="A12" s="85"/>
      <c r="B12" s="25" t="s">
        <v>466</v>
      </c>
      <c r="C12" s="516">
        <v>7122124.2331932019</v>
      </c>
      <c r="D12" s="302">
        <v>3.4009928423252775</v>
      </c>
      <c r="E12" s="515">
        <v>8182377.0382000003</v>
      </c>
      <c r="F12" s="619">
        <v>3.4003515521631447</v>
      </c>
      <c r="G12" s="516">
        <v>0</v>
      </c>
      <c r="H12" s="622">
        <v>0</v>
      </c>
      <c r="I12" s="515">
        <v>8182377.0382000003</v>
      </c>
      <c r="J12" s="622">
        <v>3.4003515521631447</v>
      </c>
      <c r="L12" s="153"/>
    </row>
    <row r="13" spans="1:12" x14ac:dyDescent="0.3">
      <c r="A13" s="1274" t="s">
        <v>467</v>
      </c>
      <c r="B13" s="1273"/>
      <c r="C13" s="516">
        <v>15352.407136778967</v>
      </c>
      <c r="D13" s="302">
        <v>7.3311592265274074E-3</v>
      </c>
      <c r="E13" s="515">
        <v>11103.269119999999</v>
      </c>
      <c r="F13" s="619">
        <v>4.6141870766911825E-3</v>
      </c>
      <c r="G13" s="516">
        <v>0</v>
      </c>
      <c r="H13" s="622">
        <v>0</v>
      </c>
      <c r="I13" s="515">
        <v>11103.269119999999</v>
      </c>
      <c r="J13" s="622">
        <v>4.6141870766911825E-3</v>
      </c>
      <c r="L13" s="153"/>
    </row>
    <row r="14" spans="1:12" x14ac:dyDescent="0.3">
      <c r="A14" s="84" t="s">
        <v>72</v>
      </c>
      <c r="C14" s="518">
        <v>57273465.811370678</v>
      </c>
      <c r="D14" s="301">
        <v>27.3495155240083</v>
      </c>
      <c r="E14" s="517">
        <v>76355082.00334999</v>
      </c>
      <c r="F14" s="618">
        <v>31.730891939287968</v>
      </c>
      <c r="G14" s="518">
        <v>24724.612430000001</v>
      </c>
      <c r="H14" s="621">
        <v>1.0274810591162559E-2</v>
      </c>
      <c r="I14" s="517">
        <v>76379806.615779996</v>
      </c>
      <c r="J14" s="621">
        <v>31.741166749879131</v>
      </c>
      <c r="L14" s="153"/>
    </row>
    <row r="15" spans="1:12" x14ac:dyDescent="0.3">
      <c r="A15" s="1274" t="s">
        <v>463</v>
      </c>
      <c r="B15" s="1273"/>
      <c r="C15" s="516">
        <v>50152233.014468327</v>
      </c>
      <c r="D15" s="302">
        <v>23.948948364856371</v>
      </c>
      <c r="E15" s="515">
        <v>68394886.588699996</v>
      </c>
      <c r="F15" s="619">
        <v>28.422872435009356</v>
      </c>
      <c r="G15" s="516">
        <v>24724.612430000001</v>
      </c>
      <c r="H15" s="622">
        <v>1.0274810591162559E-2</v>
      </c>
      <c r="I15" s="515">
        <v>68419611.201130003</v>
      </c>
      <c r="J15" s="622">
        <v>28.433147245600519</v>
      </c>
      <c r="L15" s="153"/>
    </row>
    <row r="16" spans="1:12" x14ac:dyDescent="0.3">
      <c r="A16" s="1274" t="s">
        <v>467</v>
      </c>
      <c r="B16" s="1273"/>
      <c r="C16" s="516">
        <v>7121232.7969023492</v>
      </c>
      <c r="D16" s="302">
        <v>3.4005671591519278</v>
      </c>
      <c r="E16" s="515">
        <v>7960195.4146500006</v>
      </c>
      <c r="F16" s="619">
        <v>3.3080195042786138</v>
      </c>
      <c r="G16" s="516">
        <v>0</v>
      </c>
      <c r="H16" s="622">
        <v>0</v>
      </c>
      <c r="I16" s="515">
        <v>7960195.4146500006</v>
      </c>
      <c r="J16" s="622">
        <v>3.3080195042786138</v>
      </c>
      <c r="L16" s="153"/>
    </row>
    <row r="17" spans="1:10" x14ac:dyDescent="0.3">
      <c r="A17" s="1275" t="s">
        <v>124</v>
      </c>
      <c r="B17" s="1276"/>
      <c r="C17" s="514">
        <v>-15305792.674117446</v>
      </c>
      <c r="D17" s="303">
        <v>-7.3088996521827472</v>
      </c>
      <c r="E17" s="513">
        <v>-18472941.611409985</v>
      </c>
      <c r="F17" s="620">
        <v>-7.6768028884666659</v>
      </c>
      <c r="G17" s="514">
        <v>-24724.612430000001</v>
      </c>
      <c r="H17" s="623">
        <v>-1.0274810591162559E-2</v>
      </c>
      <c r="I17" s="513">
        <v>-18497666.223839991</v>
      </c>
      <c r="J17" s="623">
        <v>-7.6870776990578316</v>
      </c>
    </row>
    <row r="18" spans="1:10" x14ac:dyDescent="0.3">
      <c r="A18" s="25" t="s">
        <v>468</v>
      </c>
      <c r="E18" s="153"/>
      <c r="G18" s="153"/>
    </row>
    <row r="19" spans="1:10" x14ac:dyDescent="0.3">
      <c r="A19" s="25" t="s">
        <v>21</v>
      </c>
      <c r="I19" s="153"/>
    </row>
    <row r="20" spans="1:10" x14ac:dyDescent="0.3">
      <c r="I20" s="153"/>
    </row>
    <row r="21" spans="1:10" x14ac:dyDescent="0.3">
      <c r="A21" s="1273"/>
      <c r="B21" s="1273"/>
    </row>
    <row r="22" spans="1:10" x14ac:dyDescent="0.3">
      <c r="C22" s="153"/>
      <c r="D22" s="153"/>
      <c r="E22" s="153"/>
      <c r="F22" s="153"/>
      <c r="G22" s="153"/>
      <c r="H22" s="153"/>
      <c r="I22" s="153"/>
      <c r="J22" s="153"/>
    </row>
    <row r="23" spans="1:10" x14ac:dyDescent="0.3">
      <c r="A23" s="1273"/>
      <c r="B23" s="1273"/>
      <c r="C23" s="153"/>
      <c r="D23" s="153"/>
      <c r="E23" s="153"/>
      <c r="F23" s="153"/>
      <c r="G23" s="153"/>
      <c r="H23" s="153"/>
      <c r="I23" s="153"/>
      <c r="J23" s="153"/>
    </row>
    <row r="24" spans="1:10" x14ac:dyDescent="0.3">
      <c r="A24" s="1273"/>
      <c r="B24" s="1273"/>
      <c r="C24" s="153"/>
      <c r="D24" s="153"/>
      <c r="E24" s="153"/>
      <c r="F24" s="153"/>
      <c r="G24" s="153"/>
      <c r="H24" s="153"/>
      <c r="I24" s="153"/>
      <c r="J24" s="153"/>
    </row>
    <row r="25" spans="1:10" x14ac:dyDescent="0.3">
      <c r="C25" s="153"/>
      <c r="D25" s="153"/>
      <c r="E25" s="153"/>
      <c r="F25" s="153"/>
      <c r="G25" s="153"/>
      <c r="H25" s="153"/>
      <c r="I25" s="153"/>
      <c r="J25" s="153"/>
    </row>
    <row r="26" spans="1:10" x14ac:dyDescent="0.3">
      <c r="C26" s="153"/>
      <c r="D26" s="153"/>
      <c r="E26" s="153"/>
      <c r="F26" s="153"/>
      <c r="G26" s="153"/>
      <c r="H26" s="153"/>
      <c r="I26" s="153"/>
      <c r="J26" s="153"/>
    </row>
    <row r="27" spans="1:10" x14ac:dyDescent="0.3">
      <c r="C27" s="153"/>
      <c r="D27" s="153"/>
      <c r="E27" s="153"/>
      <c r="F27" s="153"/>
      <c r="G27" s="153"/>
      <c r="H27" s="153"/>
      <c r="I27" s="153"/>
      <c r="J27" s="153"/>
    </row>
    <row r="28" spans="1:10" x14ac:dyDescent="0.3">
      <c r="C28" s="153"/>
      <c r="D28" s="153"/>
      <c r="E28" s="153"/>
      <c r="F28" s="153"/>
      <c r="G28" s="153"/>
      <c r="H28" s="153"/>
      <c r="I28" s="153"/>
      <c r="J28" s="153"/>
    </row>
    <row r="29" spans="1:10" x14ac:dyDescent="0.3">
      <c r="C29" s="153"/>
      <c r="D29" s="153"/>
      <c r="E29" s="153"/>
      <c r="F29" s="153"/>
      <c r="G29" s="153"/>
      <c r="H29" s="153"/>
      <c r="I29" s="153"/>
      <c r="J29" s="153"/>
    </row>
    <row r="30" spans="1:10" x14ac:dyDescent="0.3">
      <c r="C30" s="153"/>
      <c r="D30" s="153"/>
      <c r="E30" s="153"/>
      <c r="F30" s="153"/>
      <c r="G30" s="153"/>
      <c r="H30" s="153"/>
      <c r="I30" s="153"/>
      <c r="J30" s="153"/>
    </row>
    <row r="31" spans="1:10" x14ac:dyDescent="0.3">
      <c r="C31" s="153"/>
      <c r="D31" s="153"/>
      <c r="E31" s="153"/>
      <c r="F31" s="153"/>
      <c r="G31" s="153"/>
      <c r="H31" s="153"/>
      <c r="I31" s="153"/>
      <c r="J31" s="153"/>
    </row>
    <row r="32" spans="1:10" x14ac:dyDescent="0.3">
      <c r="C32" s="153"/>
    </row>
  </sheetData>
  <mergeCells count="14">
    <mergeCell ref="A23:B23"/>
    <mergeCell ref="A24:B24"/>
    <mergeCell ref="A9:B9"/>
    <mergeCell ref="A13:B13"/>
    <mergeCell ref="A15:B15"/>
    <mergeCell ref="A16:B16"/>
    <mergeCell ref="A17:B17"/>
    <mergeCell ref="A21:B21"/>
    <mergeCell ref="A1:B1"/>
    <mergeCell ref="E5:J5"/>
    <mergeCell ref="E6:F6"/>
    <mergeCell ref="G6:H6"/>
    <mergeCell ref="I6:J6"/>
    <mergeCell ref="C5:D6"/>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D3694-384D-4C1A-9F14-171462555CB6}">
  <dimension ref="A1:J89"/>
  <sheetViews>
    <sheetView topLeftCell="A37" workbookViewId="0">
      <selection activeCell="A55" sqref="A55"/>
    </sheetView>
  </sheetViews>
  <sheetFormatPr baseColWidth="10" defaultColWidth="11.453125" defaultRowHeight="13" x14ac:dyDescent="0.3"/>
  <cols>
    <col min="1" max="1" width="63.453125" style="25" customWidth="1"/>
    <col min="2" max="16384" width="11.453125" style="25"/>
  </cols>
  <sheetData>
    <row r="1" spans="1:10" x14ac:dyDescent="0.3">
      <c r="A1" s="524" t="s">
        <v>469</v>
      </c>
    </row>
    <row r="2" spans="1:10" x14ac:dyDescent="0.3">
      <c r="A2" s="278" t="s">
        <v>693</v>
      </c>
    </row>
    <row r="3" spans="1:10" x14ac:dyDescent="0.3">
      <c r="A3" s="278" t="s">
        <v>470</v>
      </c>
    </row>
    <row r="4" spans="1:10" x14ac:dyDescent="0.3">
      <c r="A4" s="556" t="s">
        <v>275</v>
      </c>
    </row>
    <row r="5" spans="1:10" x14ac:dyDescent="0.3">
      <c r="A5" s="278"/>
      <c r="D5" s="489"/>
    </row>
    <row r="6" spans="1:10" x14ac:dyDescent="0.3">
      <c r="A6" s="290"/>
      <c r="B6" s="1244" t="s">
        <v>737</v>
      </c>
      <c r="C6" s="1245"/>
      <c r="D6" s="1246" t="s">
        <v>166</v>
      </c>
      <c r="E6" s="1245"/>
    </row>
    <row r="7" spans="1:10" x14ac:dyDescent="0.3">
      <c r="A7" s="26"/>
      <c r="B7" s="134">
        <v>2020</v>
      </c>
      <c r="C7" s="27">
        <v>2021</v>
      </c>
      <c r="D7" s="134">
        <v>2020</v>
      </c>
      <c r="E7" s="27">
        <v>2021</v>
      </c>
    </row>
    <row r="8" spans="1:10" x14ac:dyDescent="0.3">
      <c r="A8" s="28" t="s">
        <v>471</v>
      </c>
      <c r="B8" s="89"/>
      <c r="C8" s="123"/>
      <c r="D8" s="122"/>
      <c r="E8" s="123"/>
    </row>
    <row r="9" spans="1:10" x14ac:dyDescent="0.3">
      <c r="A9" s="28" t="s">
        <v>8</v>
      </c>
      <c r="B9" s="28"/>
      <c r="C9" s="282"/>
      <c r="D9" s="304"/>
      <c r="E9" s="282"/>
    </row>
    <row r="10" spans="1:10" x14ac:dyDescent="0.3">
      <c r="A10" s="28" t="s">
        <v>472</v>
      </c>
      <c r="B10" s="305">
        <v>41952320.730116449</v>
      </c>
      <c r="C10" s="306">
        <v>57871037.122819997</v>
      </c>
      <c r="D10" s="307">
        <v>20.033284712599023</v>
      </c>
      <c r="E10" s="308">
        <v>24.049474863744607</v>
      </c>
      <c r="G10" s="153"/>
      <c r="H10" s="153"/>
      <c r="I10" s="659"/>
      <c r="J10" s="659"/>
    </row>
    <row r="11" spans="1:10" x14ac:dyDescent="0.3">
      <c r="A11" s="89" t="s">
        <v>473</v>
      </c>
      <c r="B11" s="309">
        <v>33764787.070730753</v>
      </c>
      <c r="C11" s="256">
        <v>45283764.884000003</v>
      </c>
      <c r="D11" s="310">
        <v>16.123532164041833</v>
      </c>
      <c r="E11" s="311">
        <v>18.818580406675292</v>
      </c>
      <c r="G11" s="153"/>
      <c r="H11" s="153"/>
      <c r="I11" s="659"/>
      <c r="J11" s="659"/>
    </row>
    <row r="12" spans="1:10" x14ac:dyDescent="0.3">
      <c r="A12" s="89" t="s">
        <v>474</v>
      </c>
      <c r="B12" s="309">
        <v>1065409.4261925023</v>
      </c>
      <c r="C12" s="256">
        <v>4404895.2006200003</v>
      </c>
      <c r="D12" s="310">
        <v>0.50875970623191569</v>
      </c>
      <c r="E12" s="311">
        <v>1.8305429049061741</v>
      </c>
      <c r="G12" s="153"/>
      <c r="H12" s="153"/>
      <c r="I12" s="659"/>
      <c r="J12" s="659"/>
    </row>
    <row r="13" spans="1:10" x14ac:dyDescent="0.3">
      <c r="A13" s="89" t="s">
        <v>475</v>
      </c>
      <c r="B13" s="309">
        <v>3245420.8125963742</v>
      </c>
      <c r="C13" s="256">
        <v>2815089.62</v>
      </c>
      <c r="D13" s="310">
        <v>1.5497697867346842</v>
      </c>
      <c r="E13" s="311">
        <v>1.1698671809128851</v>
      </c>
      <c r="G13" s="153"/>
      <c r="H13" s="153"/>
      <c r="I13" s="659"/>
      <c r="J13" s="659"/>
    </row>
    <row r="14" spans="1:10" x14ac:dyDescent="0.3">
      <c r="A14" s="89" t="s">
        <v>476</v>
      </c>
      <c r="B14" s="309">
        <v>118945.96633785705</v>
      </c>
      <c r="C14" s="256">
        <v>99376.815000000002</v>
      </c>
      <c r="D14" s="310">
        <v>5.6799680389335534E-2</v>
      </c>
      <c r="E14" s="311">
        <v>4.1298036689912318E-2</v>
      </c>
      <c r="G14" s="153"/>
      <c r="H14" s="153"/>
      <c r="I14" s="659"/>
      <c r="J14" s="659"/>
    </row>
    <row r="15" spans="1:10" x14ac:dyDescent="0.3">
      <c r="A15" s="89" t="s">
        <v>477</v>
      </c>
      <c r="B15" s="309">
        <v>901401.6302022133</v>
      </c>
      <c r="C15" s="256">
        <v>540962.95692999999</v>
      </c>
      <c r="D15" s="310">
        <v>0.43044187267758122</v>
      </c>
      <c r="E15" s="311">
        <v>0.22480805048117708</v>
      </c>
      <c r="G15" s="153"/>
      <c r="H15" s="153"/>
      <c r="I15" s="659"/>
      <c r="J15" s="659"/>
    </row>
    <row r="16" spans="1:10" x14ac:dyDescent="0.3">
      <c r="A16" s="89" t="s">
        <v>478</v>
      </c>
      <c r="B16" s="309">
        <v>814221.61236680439</v>
      </c>
      <c r="C16" s="256">
        <v>1285099.1446</v>
      </c>
      <c r="D16" s="310">
        <v>0.38881122893365982</v>
      </c>
      <c r="E16" s="311">
        <v>0.53404882843010948</v>
      </c>
      <c r="G16" s="153"/>
      <c r="H16" s="153"/>
      <c r="I16" s="659"/>
      <c r="J16" s="659"/>
    </row>
    <row r="17" spans="1:10" x14ac:dyDescent="0.3">
      <c r="A17" s="89" t="s">
        <v>479</v>
      </c>
      <c r="B17" s="309">
        <v>2042134.2116899523</v>
      </c>
      <c r="C17" s="256">
        <v>3441848.5016699997</v>
      </c>
      <c r="D17" s="310">
        <v>0.97517027359001651</v>
      </c>
      <c r="E17" s="311">
        <v>1.4303294556490604</v>
      </c>
      <c r="G17" s="153"/>
      <c r="H17" s="153"/>
      <c r="I17" s="659"/>
      <c r="J17" s="659"/>
    </row>
    <row r="18" spans="1:10" x14ac:dyDescent="0.3">
      <c r="A18" s="49" t="s">
        <v>480</v>
      </c>
      <c r="B18" s="312">
        <v>50116463.328739107</v>
      </c>
      <c r="C18" s="255">
        <v>68394886.588699996</v>
      </c>
      <c r="D18" s="313">
        <v>23.931867443328727</v>
      </c>
      <c r="E18" s="314">
        <v>28.422872435009356</v>
      </c>
      <c r="G18" s="153"/>
      <c r="H18" s="153"/>
      <c r="I18" s="659"/>
      <c r="J18" s="659"/>
    </row>
    <row r="19" spans="1:10" x14ac:dyDescent="0.3">
      <c r="A19" s="89" t="s">
        <v>481</v>
      </c>
      <c r="B19" s="309">
        <v>11096393.796813317</v>
      </c>
      <c r="C19" s="256">
        <v>11659532.01189</v>
      </c>
      <c r="D19" s="310">
        <v>5.2988061767724242</v>
      </c>
      <c r="E19" s="311">
        <v>4.8453533232498982</v>
      </c>
      <c r="G19" s="153"/>
      <c r="H19" s="153"/>
      <c r="I19" s="659"/>
      <c r="J19" s="659"/>
    </row>
    <row r="20" spans="1:10" x14ac:dyDescent="0.3">
      <c r="A20" s="89" t="s">
        <v>482</v>
      </c>
      <c r="B20" s="309">
        <v>4567499.089947585</v>
      </c>
      <c r="C20" s="256">
        <v>4785411.1086299997</v>
      </c>
      <c r="D20" s="310">
        <v>2.1810953029773645</v>
      </c>
      <c r="E20" s="311">
        <v>1.9886739531802835</v>
      </c>
      <c r="G20" s="153"/>
      <c r="H20" s="153"/>
      <c r="I20" s="659"/>
      <c r="J20" s="659"/>
    </row>
    <row r="21" spans="1:10" x14ac:dyDescent="0.3">
      <c r="A21" s="89" t="s">
        <v>483</v>
      </c>
      <c r="B21" s="309">
        <v>1989057.3355333791</v>
      </c>
      <c r="C21" s="256">
        <v>2033159.1711799998</v>
      </c>
      <c r="D21" s="310">
        <v>0.94982473481659957</v>
      </c>
      <c r="E21" s="311">
        <v>0.84492023665503213</v>
      </c>
      <c r="G21" s="153"/>
      <c r="H21" s="153"/>
      <c r="I21" s="659"/>
      <c r="J21" s="659"/>
    </row>
    <row r="22" spans="1:10" x14ac:dyDescent="0.3">
      <c r="A22" s="89" t="s">
        <v>484</v>
      </c>
      <c r="B22" s="309">
        <v>23111729.403260723</v>
      </c>
      <c r="C22" s="256">
        <v>40464811.230319999</v>
      </c>
      <c r="D22" s="310">
        <v>11.036430101557892</v>
      </c>
      <c r="E22" s="311">
        <v>16.815967173431059</v>
      </c>
      <c r="G22" s="153"/>
      <c r="H22" s="153"/>
      <c r="I22" s="659"/>
      <c r="J22" s="659"/>
    </row>
    <row r="23" spans="1:10" x14ac:dyDescent="0.3">
      <c r="A23" s="89" t="s">
        <v>485</v>
      </c>
      <c r="B23" s="309">
        <v>9231630.7990508992</v>
      </c>
      <c r="C23" s="256">
        <v>9298744.38607</v>
      </c>
      <c r="D23" s="310">
        <v>4.4083351037651006</v>
      </c>
      <c r="E23" s="311">
        <v>3.8642804845982943</v>
      </c>
      <c r="G23" s="153"/>
      <c r="H23" s="153"/>
      <c r="I23" s="659"/>
      <c r="J23" s="659"/>
    </row>
    <row r="24" spans="1:10" x14ac:dyDescent="0.3">
      <c r="A24" s="258" t="s">
        <v>486</v>
      </c>
      <c r="B24" s="315">
        <v>120152.90413320108</v>
      </c>
      <c r="C24" s="259">
        <v>153228.68060999998</v>
      </c>
      <c r="D24" s="316">
        <v>5.7376023439343865E-2</v>
      </c>
      <c r="E24" s="317">
        <v>6.3677263894789102E-2</v>
      </c>
      <c r="G24" s="153"/>
      <c r="H24" s="153"/>
      <c r="I24" s="659"/>
      <c r="J24" s="659"/>
    </row>
    <row r="25" spans="1:10" x14ac:dyDescent="0.3">
      <c r="A25" s="28" t="s">
        <v>487</v>
      </c>
      <c r="B25" s="305">
        <v>-8164142.5986226574</v>
      </c>
      <c r="C25" s="306">
        <v>-10523849.465879999</v>
      </c>
      <c r="D25" s="307">
        <v>-3.8985827307297036</v>
      </c>
      <c r="E25" s="308">
        <v>-4.3733975712647499</v>
      </c>
      <c r="G25" s="153"/>
      <c r="H25" s="153"/>
      <c r="I25" s="659"/>
      <c r="J25" s="659"/>
    </row>
    <row r="26" spans="1:10" x14ac:dyDescent="0.3">
      <c r="A26" s="49" t="s">
        <v>488</v>
      </c>
      <c r="B26" s="312">
        <v>7105880.3897655699</v>
      </c>
      <c r="C26" s="255">
        <v>7949092.1455300003</v>
      </c>
      <c r="D26" s="313">
        <v>3.3932359999254</v>
      </c>
      <c r="E26" s="314">
        <v>3.3034053172019222</v>
      </c>
      <c r="G26" s="153"/>
      <c r="H26" s="153"/>
      <c r="I26" s="659"/>
      <c r="J26" s="659"/>
    </row>
    <row r="27" spans="1:10" x14ac:dyDescent="0.3">
      <c r="A27" s="89" t="s">
        <v>489</v>
      </c>
      <c r="B27" s="309">
        <v>15352.407136778967</v>
      </c>
      <c r="C27" s="256">
        <v>11103.269119999999</v>
      </c>
      <c r="D27" s="310">
        <v>7.3311592265274074E-3</v>
      </c>
      <c r="E27" s="311">
        <v>4.6141870766911825E-3</v>
      </c>
      <c r="G27" s="153"/>
      <c r="H27" s="153"/>
      <c r="I27" s="659"/>
      <c r="J27" s="659"/>
    </row>
    <row r="28" spans="1:10" x14ac:dyDescent="0.3">
      <c r="A28" s="89" t="s">
        <v>490</v>
      </c>
      <c r="B28" s="309">
        <v>3749390.0791489095</v>
      </c>
      <c r="C28" s="256">
        <v>4295035.9875600003</v>
      </c>
      <c r="D28" s="310">
        <v>1.7904277438521528</v>
      </c>
      <c r="E28" s="311">
        <v>1.7848886966114448</v>
      </c>
      <c r="G28" s="153"/>
      <c r="H28" s="153"/>
      <c r="I28" s="659"/>
      <c r="J28" s="659"/>
    </row>
    <row r="29" spans="1:10" x14ac:dyDescent="0.3">
      <c r="A29" s="258" t="s">
        <v>491</v>
      </c>
      <c r="B29" s="315">
        <v>3371842.7177534397</v>
      </c>
      <c r="C29" s="259">
        <v>3665159.4270900004</v>
      </c>
      <c r="D29" s="316">
        <v>1.6101394152997748</v>
      </c>
      <c r="E29" s="317">
        <v>1.523130807667169</v>
      </c>
      <c r="G29" s="153"/>
      <c r="H29" s="153"/>
      <c r="I29" s="659"/>
      <c r="J29" s="659"/>
    </row>
    <row r="30" spans="1:10" x14ac:dyDescent="0.3">
      <c r="A30" s="28" t="s">
        <v>20</v>
      </c>
      <c r="B30" s="305">
        <v>41967673.137253225</v>
      </c>
      <c r="C30" s="306">
        <v>57882140.391939998</v>
      </c>
      <c r="D30" s="307">
        <v>20.040615871825551</v>
      </c>
      <c r="E30" s="308">
        <v>24.0540890508213</v>
      </c>
      <c r="G30" s="153"/>
      <c r="H30" s="153"/>
      <c r="I30" s="659"/>
      <c r="J30" s="659"/>
    </row>
    <row r="31" spans="1:10" x14ac:dyDescent="0.3">
      <c r="A31" s="28" t="s">
        <v>72</v>
      </c>
      <c r="B31" s="305">
        <v>57237696.125641458</v>
      </c>
      <c r="C31" s="306">
        <v>76355082.003350005</v>
      </c>
      <c r="D31" s="307">
        <v>27.332434602480657</v>
      </c>
      <c r="E31" s="308">
        <v>31.730891939287972</v>
      </c>
      <c r="G31" s="153"/>
      <c r="H31" s="153"/>
      <c r="I31" s="659"/>
      <c r="J31" s="659"/>
    </row>
    <row r="32" spans="1:10" x14ac:dyDescent="0.3">
      <c r="A32" s="318" t="s">
        <v>492</v>
      </c>
      <c r="B32" s="305">
        <v>-15270022.988388233</v>
      </c>
      <c r="C32" s="306">
        <v>-18472941.611410007</v>
      </c>
      <c r="D32" s="307">
        <v>-7.2918187306551063</v>
      </c>
      <c r="E32" s="308">
        <v>-7.6768028884666757</v>
      </c>
      <c r="G32" s="153"/>
      <c r="H32" s="153"/>
      <c r="I32" s="659"/>
      <c r="J32" s="659"/>
    </row>
    <row r="33" spans="1:10" x14ac:dyDescent="0.3">
      <c r="A33" s="49" t="s">
        <v>493</v>
      </c>
      <c r="B33" s="319"/>
      <c r="C33" s="320"/>
      <c r="D33" s="321"/>
      <c r="E33" s="322"/>
      <c r="G33" s="153"/>
      <c r="H33" s="153"/>
      <c r="I33" s="659"/>
      <c r="J33" s="659"/>
    </row>
    <row r="34" spans="1:10" x14ac:dyDescent="0.3">
      <c r="A34" s="28" t="s">
        <v>8</v>
      </c>
      <c r="B34" s="28"/>
      <c r="C34" s="282"/>
      <c r="D34" s="307"/>
      <c r="E34" s="308"/>
      <c r="G34" s="153"/>
      <c r="H34" s="153"/>
      <c r="I34" s="659"/>
      <c r="J34" s="659"/>
    </row>
    <row r="35" spans="1:10" x14ac:dyDescent="0.3">
      <c r="A35" s="89" t="s">
        <v>494</v>
      </c>
      <c r="B35" s="323">
        <v>0</v>
      </c>
      <c r="C35" s="257">
        <v>0</v>
      </c>
      <c r="D35" s="310">
        <v>0</v>
      </c>
      <c r="E35" s="311">
        <v>0</v>
      </c>
      <c r="G35" s="153"/>
      <c r="H35" s="153"/>
      <c r="I35" s="659"/>
      <c r="J35" s="659"/>
    </row>
    <row r="36" spans="1:10" x14ac:dyDescent="0.3">
      <c r="A36" s="89" t="s">
        <v>495</v>
      </c>
      <c r="B36" s="309">
        <v>0</v>
      </c>
      <c r="C36" s="256">
        <v>0</v>
      </c>
      <c r="D36" s="310">
        <v>0</v>
      </c>
      <c r="E36" s="311">
        <v>0</v>
      </c>
      <c r="G36" s="153"/>
      <c r="H36" s="153"/>
      <c r="I36" s="659"/>
      <c r="J36" s="659"/>
    </row>
    <row r="37" spans="1:10" x14ac:dyDescent="0.3">
      <c r="A37" s="89" t="s">
        <v>496</v>
      </c>
      <c r="B37" s="309">
        <v>0</v>
      </c>
      <c r="C37" s="256">
        <v>0</v>
      </c>
      <c r="D37" s="310">
        <v>0</v>
      </c>
      <c r="E37" s="311">
        <v>0</v>
      </c>
      <c r="G37" s="153"/>
      <c r="H37" s="153"/>
      <c r="I37" s="659"/>
      <c r="J37" s="659"/>
    </row>
    <row r="38" spans="1:10" x14ac:dyDescent="0.3">
      <c r="A38" s="89" t="s">
        <v>497</v>
      </c>
      <c r="B38" s="309">
        <v>0</v>
      </c>
      <c r="C38" s="256">
        <v>0</v>
      </c>
      <c r="D38" s="310">
        <v>0</v>
      </c>
      <c r="E38" s="311">
        <v>0</v>
      </c>
      <c r="G38" s="153"/>
      <c r="H38" s="153"/>
      <c r="I38" s="659"/>
      <c r="J38" s="659"/>
    </row>
    <row r="39" spans="1:10" x14ac:dyDescent="0.3">
      <c r="A39" s="258" t="s">
        <v>498</v>
      </c>
      <c r="B39" s="315">
        <v>35769.685729230136</v>
      </c>
      <c r="C39" s="259">
        <v>24724.612430000001</v>
      </c>
      <c r="D39" s="316">
        <v>1.7080921527648427E-2</v>
      </c>
      <c r="E39" s="317">
        <v>1.0274810591162559E-2</v>
      </c>
      <c r="G39" s="153"/>
      <c r="H39" s="153"/>
      <c r="I39" s="659"/>
      <c r="J39" s="659"/>
    </row>
    <row r="40" spans="1:10" x14ac:dyDescent="0.3">
      <c r="A40" s="28" t="s">
        <v>499</v>
      </c>
      <c r="B40" s="305">
        <v>-35769.685729230136</v>
      </c>
      <c r="C40" s="306">
        <v>-24724.612430000001</v>
      </c>
      <c r="D40" s="307">
        <v>-1.7080921527648427E-2</v>
      </c>
      <c r="E40" s="308">
        <v>-1.0274810591162559E-2</v>
      </c>
      <c r="G40" s="153"/>
      <c r="H40" s="153"/>
      <c r="I40" s="659"/>
      <c r="J40" s="659"/>
    </row>
    <row r="41" spans="1:10" x14ac:dyDescent="0.3">
      <c r="A41" s="120" t="s">
        <v>500</v>
      </c>
      <c r="B41" s="324">
        <v>0</v>
      </c>
      <c r="C41" s="325">
        <v>0</v>
      </c>
      <c r="D41" s="326">
        <v>0</v>
      </c>
      <c r="E41" s="327">
        <v>0</v>
      </c>
      <c r="G41" s="153"/>
      <c r="H41" s="153"/>
      <c r="I41" s="659"/>
      <c r="J41" s="659"/>
    </row>
    <row r="42" spans="1:10" x14ac:dyDescent="0.3">
      <c r="A42" s="28" t="s">
        <v>20</v>
      </c>
      <c r="B42" s="305">
        <v>0</v>
      </c>
      <c r="C42" s="306">
        <v>0</v>
      </c>
      <c r="D42" s="307">
        <v>0</v>
      </c>
      <c r="E42" s="308">
        <v>0</v>
      </c>
      <c r="G42" s="153"/>
      <c r="H42" s="153"/>
      <c r="I42" s="659"/>
      <c r="J42" s="659"/>
    </row>
    <row r="43" spans="1:10" x14ac:dyDescent="0.3">
      <c r="A43" s="28" t="s">
        <v>72</v>
      </c>
      <c r="B43" s="305">
        <v>35769.685729230136</v>
      </c>
      <c r="C43" s="306">
        <v>24724.612430000001</v>
      </c>
      <c r="D43" s="307">
        <v>1.7080921527648427E-2</v>
      </c>
      <c r="E43" s="308">
        <v>1.0274810591162559E-2</v>
      </c>
      <c r="G43" s="153"/>
      <c r="H43" s="153"/>
      <c r="I43" s="659"/>
      <c r="J43" s="659"/>
    </row>
    <row r="44" spans="1:10" x14ac:dyDescent="0.3">
      <c r="A44" s="28" t="s">
        <v>501</v>
      </c>
      <c r="B44" s="305">
        <v>-35769.685729230136</v>
      </c>
      <c r="C44" s="306">
        <v>-24724.612430000001</v>
      </c>
      <c r="D44" s="307">
        <v>-1.7080921527648427E-2</v>
      </c>
      <c r="E44" s="308">
        <v>-1.0274810591162559E-2</v>
      </c>
      <c r="G44" s="153"/>
      <c r="H44" s="153"/>
      <c r="I44" s="659"/>
      <c r="J44" s="659"/>
    </row>
    <row r="45" spans="1:10" x14ac:dyDescent="0.3">
      <c r="A45" s="49" t="s">
        <v>502</v>
      </c>
      <c r="B45" s="319"/>
      <c r="C45" s="320"/>
      <c r="D45" s="321"/>
      <c r="E45" s="322"/>
      <c r="G45" s="153"/>
      <c r="H45" s="153"/>
      <c r="I45" s="659"/>
      <c r="J45" s="659"/>
    </row>
    <row r="46" spans="1:10" x14ac:dyDescent="0.3">
      <c r="A46" s="89" t="s">
        <v>472</v>
      </c>
      <c r="B46" s="309">
        <v>41967673.137253225</v>
      </c>
      <c r="C46" s="256">
        <v>57882140.391939998</v>
      </c>
      <c r="D46" s="310">
        <v>20.040615871825551</v>
      </c>
      <c r="E46" s="311">
        <v>24.0540890508213</v>
      </c>
      <c r="G46" s="153"/>
      <c r="H46" s="153"/>
      <c r="I46" s="659"/>
      <c r="J46" s="659"/>
    </row>
    <row r="47" spans="1:10" x14ac:dyDescent="0.3">
      <c r="A47" s="258" t="s">
        <v>480</v>
      </c>
      <c r="B47" s="315">
        <v>57273465.811370686</v>
      </c>
      <c r="C47" s="259">
        <v>76379806.615780011</v>
      </c>
      <c r="D47" s="316">
        <v>27.349515524008304</v>
      </c>
      <c r="E47" s="317">
        <v>31.741166749879138</v>
      </c>
      <c r="G47" s="153"/>
      <c r="H47" s="153"/>
      <c r="I47" s="659"/>
      <c r="J47" s="659"/>
    </row>
    <row r="48" spans="1:10" x14ac:dyDescent="0.3">
      <c r="A48" s="92" t="s">
        <v>503</v>
      </c>
      <c r="B48" s="328">
        <v>-15305792.674117461</v>
      </c>
      <c r="C48" s="260">
        <v>-18497666.223840013</v>
      </c>
      <c r="D48" s="329">
        <v>-7.3088996521827534</v>
      </c>
      <c r="E48" s="94">
        <v>-7.6870776990578404</v>
      </c>
      <c r="G48" s="153"/>
      <c r="H48" s="153"/>
      <c r="I48" s="659"/>
      <c r="J48" s="659"/>
    </row>
    <row r="49" spans="1:10" x14ac:dyDescent="0.3">
      <c r="A49" s="25" t="s">
        <v>468</v>
      </c>
      <c r="B49" s="917"/>
      <c r="C49" s="917"/>
      <c r="D49" s="1305"/>
      <c r="E49" s="1305"/>
      <c r="G49" s="153"/>
      <c r="H49" s="153"/>
      <c r="I49" s="659"/>
      <c r="J49" s="659"/>
    </row>
    <row r="50" spans="1:10" x14ac:dyDescent="0.3">
      <c r="A50" s="54" t="s">
        <v>21</v>
      </c>
    </row>
    <row r="52" spans="1:10" x14ac:dyDescent="0.3">
      <c r="B52" s="153"/>
      <c r="C52" s="153"/>
      <c r="D52" s="153"/>
      <c r="E52" s="153"/>
    </row>
    <row r="53" spans="1:10" x14ac:dyDescent="0.3">
      <c r="B53" s="153"/>
      <c r="C53" s="153"/>
      <c r="D53" s="153"/>
      <c r="E53" s="153"/>
    </row>
    <row r="54" spans="1:10" x14ac:dyDescent="0.3">
      <c r="B54" s="153"/>
      <c r="C54" s="153"/>
      <c r="D54" s="153"/>
      <c r="E54" s="153"/>
    </row>
    <row r="55" spans="1:10" x14ac:dyDescent="0.3">
      <c r="B55" s="153"/>
      <c r="C55" s="153"/>
      <c r="D55" s="153"/>
      <c r="E55" s="153"/>
    </row>
    <row r="56" spans="1:10" x14ac:dyDescent="0.3">
      <c r="B56" s="153"/>
      <c r="C56" s="153"/>
      <c r="D56" s="153"/>
      <c r="E56" s="153"/>
    </row>
    <row r="57" spans="1:10" x14ac:dyDescent="0.3">
      <c r="B57" s="153"/>
      <c r="C57" s="153"/>
      <c r="D57" s="153"/>
      <c r="E57" s="153"/>
    </row>
    <row r="58" spans="1:10" x14ac:dyDescent="0.3">
      <c r="B58" s="153"/>
      <c r="C58" s="153"/>
      <c r="D58" s="153"/>
      <c r="E58" s="153"/>
    </row>
    <row r="59" spans="1:10" x14ac:dyDescent="0.3">
      <c r="B59" s="153"/>
      <c r="C59" s="153"/>
      <c r="D59" s="153"/>
      <c r="E59" s="153"/>
    </row>
    <row r="60" spans="1:10" x14ac:dyDescent="0.3">
      <c r="B60" s="153"/>
      <c r="C60" s="153"/>
      <c r="D60" s="153"/>
      <c r="E60" s="153"/>
    </row>
    <row r="61" spans="1:10" x14ac:dyDescent="0.3">
      <c r="B61" s="153"/>
      <c r="C61" s="153"/>
      <c r="D61" s="153"/>
      <c r="E61" s="153"/>
    </row>
    <row r="62" spans="1:10" x14ac:dyDescent="0.3">
      <c r="B62" s="153"/>
      <c r="C62" s="153"/>
      <c r="D62" s="153"/>
      <c r="E62" s="153"/>
    </row>
    <row r="63" spans="1:10" x14ac:dyDescent="0.3">
      <c r="B63" s="153"/>
      <c r="C63" s="153"/>
      <c r="D63" s="153"/>
      <c r="E63" s="153"/>
    </row>
    <row r="64" spans="1:10" x14ac:dyDescent="0.3">
      <c r="B64" s="153"/>
      <c r="C64" s="153"/>
      <c r="D64" s="153"/>
      <c r="E64" s="153"/>
    </row>
    <row r="65" spans="2:5" x14ac:dyDescent="0.3">
      <c r="B65" s="153"/>
      <c r="C65" s="153"/>
      <c r="D65" s="153"/>
      <c r="E65" s="153"/>
    </row>
    <row r="66" spans="2:5" x14ac:dyDescent="0.3">
      <c r="B66" s="153"/>
      <c r="C66" s="153"/>
      <c r="D66" s="153"/>
      <c r="E66" s="153"/>
    </row>
    <row r="67" spans="2:5" x14ac:dyDescent="0.3">
      <c r="B67" s="153"/>
      <c r="C67" s="153"/>
      <c r="D67" s="153"/>
      <c r="E67" s="153"/>
    </row>
    <row r="68" spans="2:5" x14ac:dyDescent="0.3">
      <c r="B68" s="153"/>
      <c r="C68" s="153"/>
      <c r="D68" s="153"/>
      <c r="E68" s="153"/>
    </row>
    <row r="69" spans="2:5" x14ac:dyDescent="0.3">
      <c r="B69" s="153"/>
      <c r="C69" s="153"/>
      <c r="D69" s="153"/>
      <c r="E69" s="153"/>
    </row>
    <row r="70" spans="2:5" x14ac:dyDescent="0.3">
      <c r="B70" s="153"/>
      <c r="C70" s="153"/>
      <c r="D70" s="153"/>
      <c r="E70" s="153"/>
    </row>
    <row r="71" spans="2:5" x14ac:dyDescent="0.3">
      <c r="B71" s="153"/>
      <c r="C71" s="153"/>
      <c r="D71" s="153"/>
      <c r="E71" s="153"/>
    </row>
    <row r="72" spans="2:5" x14ac:dyDescent="0.3">
      <c r="B72" s="153"/>
      <c r="C72" s="153"/>
      <c r="D72" s="153"/>
      <c r="E72" s="153"/>
    </row>
    <row r="73" spans="2:5" x14ac:dyDescent="0.3">
      <c r="B73" s="153"/>
      <c r="C73" s="153"/>
      <c r="D73" s="153"/>
      <c r="E73" s="153"/>
    </row>
    <row r="74" spans="2:5" x14ac:dyDescent="0.3">
      <c r="B74" s="153"/>
      <c r="C74" s="153"/>
      <c r="D74" s="153"/>
      <c r="E74" s="153"/>
    </row>
    <row r="75" spans="2:5" x14ac:dyDescent="0.3">
      <c r="B75" s="153"/>
      <c r="C75" s="153"/>
      <c r="D75" s="153"/>
      <c r="E75" s="153"/>
    </row>
    <row r="76" spans="2:5" x14ac:dyDescent="0.3">
      <c r="B76" s="153"/>
      <c r="C76" s="153"/>
      <c r="D76" s="153"/>
      <c r="E76" s="153"/>
    </row>
    <row r="77" spans="2:5" x14ac:dyDescent="0.3">
      <c r="B77" s="153"/>
      <c r="C77" s="153"/>
      <c r="D77" s="153"/>
      <c r="E77" s="153"/>
    </row>
    <row r="78" spans="2:5" x14ac:dyDescent="0.3">
      <c r="B78" s="153"/>
      <c r="C78" s="153"/>
      <c r="D78" s="153"/>
      <c r="E78" s="153"/>
    </row>
    <row r="79" spans="2:5" x14ac:dyDescent="0.3">
      <c r="B79" s="153"/>
      <c r="C79" s="153"/>
      <c r="D79" s="153"/>
      <c r="E79" s="153"/>
    </row>
    <row r="80" spans="2:5" x14ac:dyDescent="0.3">
      <c r="B80" s="153"/>
      <c r="C80" s="153"/>
      <c r="D80" s="153"/>
      <c r="E80" s="153"/>
    </row>
    <row r="81" spans="2:5" x14ac:dyDescent="0.3">
      <c r="B81" s="153"/>
      <c r="C81" s="153"/>
      <c r="D81" s="153"/>
      <c r="E81" s="153"/>
    </row>
    <row r="82" spans="2:5" x14ac:dyDescent="0.3">
      <c r="B82" s="153"/>
      <c r="C82" s="153"/>
      <c r="D82" s="153"/>
      <c r="E82" s="153"/>
    </row>
    <row r="83" spans="2:5" x14ac:dyDescent="0.3">
      <c r="B83" s="153"/>
      <c r="C83" s="153"/>
      <c r="D83" s="153"/>
      <c r="E83" s="153"/>
    </row>
    <row r="84" spans="2:5" x14ac:dyDescent="0.3">
      <c r="B84" s="153"/>
      <c r="C84" s="153"/>
      <c r="D84" s="153"/>
      <c r="E84" s="153"/>
    </row>
    <row r="85" spans="2:5" x14ac:dyDescent="0.3">
      <c r="B85" s="153"/>
      <c r="C85" s="153"/>
      <c r="D85" s="153"/>
      <c r="E85" s="153"/>
    </row>
    <row r="86" spans="2:5" x14ac:dyDescent="0.3">
      <c r="B86" s="153"/>
      <c r="C86" s="153"/>
      <c r="D86" s="153"/>
      <c r="E86" s="153"/>
    </row>
    <row r="87" spans="2:5" x14ac:dyDescent="0.3">
      <c r="B87" s="153"/>
      <c r="C87" s="153"/>
      <c r="D87" s="153"/>
      <c r="E87" s="153"/>
    </row>
    <row r="88" spans="2:5" x14ac:dyDescent="0.3">
      <c r="B88" s="153"/>
      <c r="C88" s="153"/>
      <c r="D88" s="153"/>
      <c r="E88" s="153"/>
    </row>
    <row r="89" spans="2:5" x14ac:dyDescent="0.3">
      <c r="B89" s="153"/>
      <c r="C89" s="153"/>
      <c r="D89" s="153"/>
      <c r="E89" s="153"/>
    </row>
  </sheetData>
  <mergeCells count="2">
    <mergeCell ref="B6:C6"/>
    <mergeCell ref="D6:E6"/>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5938-1CF2-436E-ABDE-C44DC809AA8C}">
  <dimension ref="A1:O52"/>
  <sheetViews>
    <sheetView workbookViewId="0">
      <selection activeCell="L24" sqref="L24"/>
    </sheetView>
  </sheetViews>
  <sheetFormatPr baseColWidth="10" defaultColWidth="10.453125" defaultRowHeight="13" x14ac:dyDescent="0.3"/>
  <cols>
    <col min="1" max="1" width="60.453125" style="7" customWidth="1"/>
    <col min="2" max="16384" width="10.453125" style="7"/>
  </cols>
  <sheetData>
    <row r="1" spans="1:15" x14ac:dyDescent="0.3">
      <c r="A1" s="336" t="s">
        <v>504</v>
      </c>
      <c r="B1" s="330"/>
      <c r="C1" s="330"/>
      <c r="D1" s="330"/>
      <c r="E1" s="330"/>
      <c r="F1" s="330"/>
      <c r="G1" s="330"/>
      <c r="H1" s="330"/>
      <c r="I1" s="330"/>
      <c r="J1" s="330"/>
      <c r="K1" s="330"/>
    </row>
    <row r="2" spans="1:15" x14ac:dyDescent="0.3">
      <c r="A2" s="331" t="s">
        <v>694</v>
      </c>
      <c r="B2" s="598"/>
      <c r="C2" s="330"/>
      <c r="D2" s="330"/>
      <c r="E2" s="330"/>
      <c r="F2" s="330"/>
      <c r="G2" s="330"/>
      <c r="H2" s="330"/>
      <c r="I2" s="330"/>
      <c r="J2" s="330"/>
      <c r="K2" s="330"/>
    </row>
    <row r="3" spans="1:15" x14ac:dyDescent="0.3">
      <c r="A3" s="331" t="s">
        <v>328</v>
      </c>
      <c r="B3" s="330"/>
      <c r="C3" s="330"/>
      <c r="D3" s="330"/>
      <c r="E3" s="330"/>
      <c r="F3" s="330"/>
      <c r="G3" s="330"/>
      <c r="H3" s="330"/>
      <c r="I3" s="330"/>
      <c r="J3" s="330"/>
      <c r="K3" s="330"/>
    </row>
    <row r="4" spans="1:15" x14ac:dyDescent="0.3">
      <c r="A4" s="332" t="s">
        <v>505</v>
      </c>
      <c r="B4" s="330"/>
      <c r="C4" s="330"/>
      <c r="D4" s="330"/>
      <c r="E4" s="330"/>
      <c r="F4" s="330"/>
      <c r="G4" s="330"/>
      <c r="H4" s="330"/>
      <c r="I4" s="330"/>
      <c r="J4" s="330"/>
      <c r="K4" s="330"/>
    </row>
    <row r="5" spans="1:15" x14ac:dyDescent="0.3">
      <c r="A5" s="25"/>
      <c r="B5" s="25"/>
      <c r="C5" s="25"/>
      <c r="D5" s="25"/>
      <c r="E5" s="25"/>
      <c r="F5" s="25"/>
      <c r="G5" s="25"/>
      <c r="H5" s="25"/>
      <c r="I5" s="25"/>
      <c r="J5" s="25"/>
      <c r="K5" s="25"/>
    </row>
    <row r="6" spans="1:15" x14ac:dyDescent="0.3">
      <c r="A6" s="1277" t="s">
        <v>506</v>
      </c>
      <c r="B6" s="1277"/>
      <c r="C6" s="1277"/>
      <c r="D6" s="1277"/>
      <c r="E6" s="1277"/>
      <c r="F6" s="1277"/>
      <c r="G6" s="1277"/>
      <c r="H6" s="1277"/>
      <c r="I6" s="1277"/>
      <c r="J6" s="1277"/>
      <c r="K6" s="1277"/>
      <c r="L6" s="1277"/>
    </row>
    <row r="7" spans="1:15" x14ac:dyDescent="0.3">
      <c r="A7" s="967" t="s">
        <v>507</v>
      </c>
      <c r="B7" s="979">
        <v>2011</v>
      </c>
      <c r="C7" s="915">
        <v>2012</v>
      </c>
      <c r="D7" s="968">
        <v>2013</v>
      </c>
      <c r="E7" s="915">
        <v>2014</v>
      </c>
      <c r="F7" s="968">
        <v>2015</v>
      </c>
      <c r="G7" s="915">
        <v>2016</v>
      </c>
      <c r="H7" s="968">
        <v>2017</v>
      </c>
      <c r="I7" s="915">
        <v>2018</v>
      </c>
      <c r="J7" s="968">
        <v>2019</v>
      </c>
      <c r="K7" s="915">
        <v>2020</v>
      </c>
      <c r="L7" s="969">
        <v>2021</v>
      </c>
    </row>
    <row r="8" spans="1:15" x14ac:dyDescent="0.3">
      <c r="A8" s="970" t="s">
        <v>508</v>
      </c>
      <c r="B8" s="980"/>
      <c r="C8" s="984"/>
      <c r="D8" s="971"/>
      <c r="E8" s="984"/>
      <c r="F8" s="971"/>
      <c r="G8" s="984"/>
      <c r="H8" s="971"/>
      <c r="I8" s="984"/>
      <c r="J8" s="971"/>
      <c r="K8" s="984"/>
      <c r="L8" s="972"/>
    </row>
    <row r="9" spans="1:15" x14ac:dyDescent="0.3">
      <c r="A9" s="962" t="s">
        <v>509</v>
      </c>
      <c r="B9" s="981">
        <v>443.32335418999998</v>
      </c>
      <c r="C9" s="985">
        <v>1197.3689266399999</v>
      </c>
      <c r="D9" s="958">
        <v>1376.7497866199999</v>
      </c>
      <c r="E9" s="985">
        <v>498.93481600999996</v>
      </c>
      <c r="F9" s="958">
        <v>463.88133099808726</v>
      </c>
      <c r="G9" s="985">
        <v>462.28562596690375</v>
      </c>
      <c r="H9" s="958">
        <v>505.15019870999998</v>
      </c>
      <c r="I9" s="985">
        <v>541.57625513999994</v>
      </c>
      <c r="J9" s="958">
        <v>563.88934682000001</v>
      </c>
      <c r="K9" s="985">
        <v>0</v>
      </c>
      <c r="L9" s="963">
        <v>0</v>
      </c>
    </row>
    <row r="10" spans="1:15" ht="14.5" x14ac:dyDescent="0.3">
      <c r="A10" s="962" t="s">
        <v>510</v>
      </c>
      <c r="B10" s="981">
        <v>126.00637827</v>
      </c>
      <c r="C10" s="985">
        <v>281.52036378000048</v>
      </c>
      <c r="D10" s="958">
        <v>79.461877990000417</v>
      </c>
      <c r="E10" s="985">
        <v>114.27931763000049</v>
      </c>
      <c r="F10" s="958">
        <v>-290.90234630999998</v>
      </c>
      <c r="G10" s="985">
        <v>291.82823337309696</v>
      </c>
      <c r="H10" s="958">
        <v>962.52402753000001</v>
      </c>
      <c r="I10" s="985">
        <v>-359.48574294999969</v>
      </c>
      <c r="J10" s="958">
        <v>1168.9156911400005</v>
      </c>
      <c r="K10" s="985">
        <v>929.68454314999974</v>
      </c>
      <c r="L10" s="963">
        <v>282.27300691000096</v>
      </c>
    </row>
    <row r="11" spans="1:15" ht="14.5" x14ac:dyDescent="0.3">
      <c r="A11" s="962" t="s">
        <v>511</v>
      </c>
      <c r="B11" s="981">
        <v>0.43253773000000001</v>
      </c>
      <c r="C11" s="985">
        <v>1.2304434</v>
      </c>
      <c r="D11" s="958">
        <v>4.3514244700000004</v>
      </c>
      <c r="E11" s="985">
        <v>4.6292360199999996</v>
      </c>
      <c r="F11" s="958">
        <v>4.4724529000000004</v>
      </c>
      <c r="G11" s="985">
        <v>4.2449825600000004</v>
      </c>
      <c r="H11" s="958">
        <v>318.79727143999997</v>
      </c>
      <c r="I11" s="985">
        <v>529.79276000999994</v>
      </c>
      <c r="J11" s="958">
        <v>583.97047754000005</v>
      </c>
      <c r="K11" s="985">
        <v>1584.9411497999999</v>
      </c>
      <c r="L11" s="963">
        <v>2966.1728669300005</v>
      </c>
      <c r="O11" s="990"/>
    </row>
    <row r="12" spans="1:15" x14ac:dyDescent="0.3">
      <c r="A12" s="964" t="s">
        <v>512</v>
      </c>
      <c r="B12" s="982">
        <v>4405.5954180199997</v>
      </c>
      <c r="C12" s="986">
        <f t="shared" ref="C12:L12" si="0">B12+C9+C10-C11</f>
        <v>5883.2542650400001</v>
      </c>
      <c r="D12" s="965">
        <f t="shared" si="0"/>
        <v>7335.1145051800004</v>
      </c>
      <c r="E12" s="986">
        <f t="shared" si="0"/>
        <v>7943.6994028000008</v>
      </c>
      <c r="F12" s="965">
        <f t="shared" si="0"/>
        <v>8112.205934588088</v>
      </c>
      <c r="G12" s="986">
        <f t="shared" si="0"/>
        <v>8862.0748113680893</v>
      </c>
      <c r="H12" s="965">
        <f t="shared" si="0"/>
        <v>10010.951766168089</v>
      </c>
      <c r="I12" s="986">
        <f t="shared" si="0"/>
        <v>9663.2495183480914</v>
      </c>
      <c r="J12" s="965">
        <f t="shared" si="0"/>
        <v>10812.084078768092</v>
      </c>
      <c r="K12" s="986">
        <f t="shared" si="0"/>
        <v>10156.827472118093</v>
      </c>
      <c r="L12" s="966">
        <f t="shared" si="0"/>
        <v>7472.927612098094</v>
      </c>
    </row>
    <row r="13" spans="1:15" x14ac:dyDescent="0.3">
      <c r="A13" s="970" t="s">
        <v>513</v>
      </c>
      <c r="B13" s="980"/>
      <c r="C13" s="984"/>
      <c r="D13" s="971"/>
      <c r="E13" s="984"/>
      <c r="F13" s="971"/>
      <c r="G13" s="984"/>
      <c r="H13" s="971"/>
      <c r="I13" s="984"/>
      <c r="J13" s="971"/>
      <c r="K13" s="984"/>
      <c r="L13" s="972"/>
    </row>
    <row r="14" spans="1:15" x14ac:dyDescent="0.3">
      <c r="A14" s="962" t="s">
        <v>509</v>
      </c>
      <c r="B14" s="981">
        <v>0</v>
      </c>
      <c r="C14" s="985">
        <v>1700</v>
      </c>
      <c r="D14" s="958">
        <v>603.38535014000001</v>
      </c>
      <c r="E14" s="985">
        <v>0</v>
      </c>
      <c r="F14" s="958">
        <v>0</v>
      </c>
      <c r="G14" s="985">
        <v>0</v>
      </c>
      <c r="H14" s="958">
        <v>0</v>
      </c>
      <c r="I14" s="985">
        <v>0</v>
      </c>
      <c r="J14" s="958">
        <v>0</v>
      </c>
      <c r="K14" s="985">
        <v>0</v>
      </c>
      <c r="L14" s="963">
        <v>0</v>
      </c>
    </row>
    <row r="15" spans="1:15" ht="14.5" x14ac:dyDescent="0.3">
      <c r="A15" s="962" t="s">
        <v>510</v>
      </c>
      <c r="B15" s="981">
        <v>437.6996675699977</v>
      </c>
      <c r="C15" s="985">
        <v>142.17514140000418</v>
      </c>
      <c r="D15" s="958">
        <v>-179.60947828000377</v>
      </c>
      <c r="E15" s="985">
        <v>-228.68378306000204</v>
      </c>
      <c r="F15" s="958">
        <v>-255.78902633999638</v>
      </c>
      <c r="G15" s="985">
        <v>270.67976064999891</v>
      </c>
      <c r="H15" s="958">
        <v>969.56886946999998</v>
      </c>
      <c r="I15" s="985">
        <v>-60.584645630001091</v>
      </c>
      <c r="J15" s="958">
        <v>666.61541632000046</v>
      </c>
      <c r="K15" s="985">
        <v>814.70068858999991</v>
      </c>
      <c r="L15" s="963">
        <v>-299.08710290999971</v>
      </c>
    </row>
    <row r="16" spans="1:15" ht="14.5" x14ac:dyDescent="0.3">
      <c r="A16" s="962" t="s">
        <v>511</v>
      </c>
      <c r="B16" s="981">
        <v>1.1583915300000001</v>
      </c>
      <c r="C16" s="985">
        <v>1.2989145600000001</v>
      </c>
      <c r="D16" s="958">
        <v>2.1686971000000002</v>
      </c>
      <c r="E16" s="985">
        <v>501.62108124000002</v>
      </c>
      <c r="F16" s="958">
        <v>466.75622238</v>
      </c>
      <c r="G16" s="985">
        <v>464.89721717999998</v>
      </c>
      <c r="H16" s="958">
        <v>2.8037874500000002</v>
      </c>
      <c r="I16" s="985">
        <v>544.39141142999995</v>
      </c>
      <c r="J16" s="958">
        <v>2567.0562172599998</v>
      </c>
      <c r="K16" s="985">
        <v>4092.8635822400001</v>
      </c>
      <c r="L16" s="963">
        <v>6198.9592848900002</v>
      </c>
    </row>
    <row r="17" spans="1:12" x14ac:dyDescent="0.3">
      <c r="A17" s="964" t="s">
        <v>512</v>
      </c>
      <c r="B17" s="982">
        <v>13156.642007679999</v>
      </c>
      <c r="C17" s="986">
        <f t="shared" ref="C17:L17" si="1">B17+C14+C15-C16</f>
        <v>14997.518234520003</v>
      </c>
      <c r="D17" s="965">
        <f t="shared" si="1"/>
        <v>15419.125409279999</v>
      </c>
      <c r="E17" s="986">
        <f t="shared" si="1"/>
        <v>14688.820544979997</v>
      </c>
      <c r="F17" s="965">
        <f t="shared" si="1"/>
        <v>13966.275296260001</v>
      </c>
      <c r="G17" s="986">
        <f t="shared" si="1"/>
        <v>13772.05783973</v>
      </c>
      <c r="H17" s="965">
        <f t="shared" si="1"/>
        <v>14738.822921749999</v>
      </c>
      <c r="I17" s="986">
        <f t="shared" si="1"/>
        <v>14133.846864689998</v>
      </c>
      <c r="J17" s="965">
        <f t="shared" si="1"/>
        <v>12233.406063749999</v>
      </c>
      <c r="K17" s="986">
        <f t="shared" si="1"/>
        <v>8955.2431700999987</v>
      </c>
      <c r="L17" s="966">
        <f t="shared" si="1"/>
        <v>2457.1967822999986</v>
      </c>
    </row>
    <row r="18" spans="1:12" x14ac:dyDescent="0.3">
      <c r="A18" s="970" t="s">
        <v>514</v>
      </c>
      <c r="B18" s="980"/>
      <c r="C18" s="984"/>
      <c r="D18" s="971"/>
      <c r="E18" s="984"/>
      <c r="F18" s="971"/>
      <c r="G18" s="984"/>
      <c r="H18" s="971"/>
      <c r="I18" s="984"/>
      <c r="J18" s="971"/>
      <c r="K18" s="984"/>
      <c r="L18" s="972"/>
    </row>
    <row r="19" spans="1:12" x14ac:dyDescent="0.3">
      <c r="A19" s="962" t="s">
        <v>515</v>
      </c>
      <c r="B19" s="981">
        <v>5.4</v>
      </c>
      <c r="C19" s="985">
        <v>0</v>
      </c>
      <c r="D19" s="958">
        <v>0</v>
      </c>
      <c r="E19" s="985">
        <v>0</v>
      </c>
      <c r="F19" s="958">
        <v>0</v>
      </c>
      <c r="G19" s="985">
        <v>0</v>
      </c>
      <c r="H19" s="958">
        <v>0</v>
      </c>
      <c r="I19" s="985">
        <v>0</v>
      </c>
      <c r="J19" s="958">
        <v>0</v>
      </c>
      <c r="K19" s="985">
        <v>0</v>
      </c>
      <c r="L19" s="963">
        <v>0</v>
      </c>
    </row>
    <row r="20" spans="1:12" x14ac:dyDescent="0.3">
      <c r="A20" s="962" t="s">
        <v>516</v>
      </c>
      <c r="B20" s="981">
        <v>45.642924855999993</v>
      </c>
      <c r="C20" s="985">
        <v>2.0655441099999998</v>
      </c>
      <c r="D20" s="958">
        <v>0</v>
      </c>
      <c r="E20" s="985">
        <v>0</v>
      </c>
      <c r="F20" s="958">
        <v>0</v>
      </c>
      <c r="G20" s="985">
        <v>0</v>
      </c>
      <c r="H20" s="958">
        <v>0.27954983999999999</v>
      </c>
      <c r="I20" s="985">
        <v>0</v>
      </c>
      <c r="J20" s="958">
        <v>0</v>
      </c>
      <c r="K20" s="985">
        <v>0</v>
      </c>
      <c r="L20" s="963">
        <v>0</v>
      </c>
    </row>
    <row r="21" spans="1:12" x14ac:dyDescent="0.3">
      <c r="A21" s="964" t="s">
        <v>512</v>
      </c>
      <c r="B21" s="982">
        <v>3.4938334739999561</v>
      </c>
      <c r="C21" s="986">
        <f t="shared" ref="C21:L21" si="2">B21+C19-C20</f>
        <v>1.4282893639999563</v>
      </c>
      <c r="D21" s="965">
        <f t="shared" si="2"/>
        <v>1.4282893639999563</v>
      </c>
      <c r="E21" s="986">
        <f t="shared" si="2"/>
        <v>1.4282893639999563</v>
      </c>
      <c r="F21" s="965">
        <f t="shared" si="2"/>
        <v>1.4282893639999563</v>
      </c>
      <c r="G21" s="986">
        <f t="shared" si="2"/>
        <v>1.4282893639999563</v>
      </c>
      <c r="H21" s="965">
        <f t="shared" si="2"/>
        <v>1.1487395239999563</v>
      </c>
      <c r="I21" s="986">
        <f t="shared" si="2"/>
        <v>1.1487395239999563</v>
      </c>
      <c r="J21" s="965">
        <f t="shared" si="2"/>
        <v>1.1487395239999563</v>
      </c>
      <c r="K21" s="986">
        <f t="shared" si="2"/>
        <v>1.1487395239999563</v>
      </c>
      <c r="L21" s="966">
        <f t="shared" si="2"/>
        <v>1.1487395239999563</v>
      </c>
    </row>
    <row r="22" spans="1:12" x14ac:dyDescent="0.3">
      <c r="A22" s="970" t="s">
        <v>517</v>
      </c>
      <c r="B22" s="980"/>
      <c r="C22" s="984"/>
      <c r="D22" s="971"/>
      <c r="E22" s="984"/>
      <c r="F22" s="971"/>
      <c r="G22" s="984"/>
      <c r="H22" s="971"/>
      <c r="I22" s="984"/>
      <c r="J22" s="971"/>
      <c r="K22" s="984"/>
      <c r="L22" s="972"/>
    </row>
    <row r="23" spans="1:12" x14ac:dyDescent="0.3">
      <c r="A23" s="962" t="s">
        <v>515</v>
      </c>
      <c r="B23" s="981"/>
      <c r="C23" s="987"/>
      <c r="D23" s="959"/>
      <c r="E23" s="987"/>
      <c r="F23" s="959"/>
      <c r="G23" s="987"/>
      <c r="H23" s="959"/>
      <c r="I23" s="987"/>
      <c r="J23" s="959"/>
      <c r="K23" s="987"/>
      <c r="L23" s="961"/>
    </row>
    <row r="24" spans="1:12" x14ac:dyDescent="0.3">
      <c r="A24" s="962" t="s">
        <v>516</v>
      </c>
      <c r="B24" s="981"/>
      <c r="C24" s="987"/>
      <c r="D24" s="959"/>
      <c r="E24" s="987"/>
      <c r="F24" s="959"/>
      <c r="G24" s="987"/>
      <c r="H24" s="959"/>
      <c r="I24" s="987"/>
      <c r="J24" s="959"/>
      <c r="K24" s="987"/>
      <c r="L24" s="961"/>
    </row>
    <row r="25" spans="1:12" x14ac:dyDescent="0.3">
      <c r="A25" s="964" t="s">
        <v>512</v>
      </c>
      <c r="B25" s="983"/>
      <c r="C25" s="988"/>
      <c r="D25" s="973"/>
      <c r="E25" s="988"/>
      <c r="F25" s="973"/>
      <c r="G25" s="988"/>
      <c r="H25" s="973"/>
      <c r="I25" s="988"/>
      <c r="J25" s="973"/>
      <c r="K25" s="988"/>
      <c r="L25" s="974"/>
    </row>
    <row r="26" spans="1:12" x14ac:dyDescent="0.3">
      <c r="A26" s="960" t="s">
        <v>518</v>
      </c>
      <c r="B26" s="981"/>
      <c r="C26" s="985"/>
      <c r="D26" s="958"/>
      <c r="E26" s="985"/>
      <c r="F26" s="958"/>
      <c r="G26" s="985"/>
      <c r="H26" s="958"/>
      <c r="I26" s="985"/>
      <c r="J26" s="958"/>
      <c r="K26" s="985"/>
      <c r="L26" s="961"/>
    </row>
    <row r="27" spans="1:12" x14ac:dyDescent="0.3">
      <c r="A27" s="962" t="s">
        <v>515</v>
      </c>
      <c r="B27" s="981">
        <v>0</v>
      </c>
      <c r="C27" s="985">
        <v>0</v>
      </c>
      <c r="D27" s="958">
        <v>4000</v>
      </c>
      <c r="E27" s="985">
        <v>0</v>
      </c>
      <c r="F27" s="958">
        <v>0</v>
      </c>
      <c r="G27" s="985">
        <v>0</v>
      </c>
      <c r="H27" s="958">
        <v>0</v>
      </c>
      <c r="I27" s="985">
        <v>0</v>
      </c>
      <c r="J27" s="958">
        <v>0</v>
      </c>
      <c r="K27" s="985">
        <v>0</v>
      </c>
      <c r="L27" s="963">
        <v>0</v>
      </c>
    </row>
    <row r="28" spans="1:12" x14ac:dyDescent="0.3">
      <c r="A28" s="962" t="s">
        <v>516</v>
      </c>
      <c r="B28" s="981">
        <v>0</v>
      </c>
      <c r="C28" s="985">
        <v>0</v>
      </c>
      <c r="D28" s="958">
        <v>0</v>
      </c>
      <c r="E28" s="985">
        <v>269.79485678992103</v>
      </c>
      <c r="F28" s="958">
        <v>243.62541457627501</v>
      </c>
      <c r="G28" s="985">
        <v>665.92882653000004</v>
      </c>
      <c r="H28" s="958">
        <v>1283.8809052700001</v>
      </c>
      <c r="I28" s="985">
        <v>997.15175900999998</v>
      </c>
      <c r="J28" s="958">
        <v>416.30348846999999</v>
      </c>
      <c r="K28" s="985">
        <v>0</v>
      </c>
      <c r="L28" s="963">
        <v>0</v>
      </c>
    </row>
    <row r="29" spans="1:12" ht="14.5" x14ac:dyDescent="0.3">
      <c r="A29" s="962" t="s">
        <v>510</v>
      </c>
      <c r="B29" s="981">
        <v>0</v>
      </c>
      <c r="C29" s="985">
        <v>0</v>
      </c>
      <c r="D29" s="958">
        <v>1.3362024800003383</v>
      </c>
      <c r="E29" s="985">
        <v>8.4185198525126452</v>
      </c>
      <c r="F29" s="958">
        <v>0.40337065411699768</v>
      </c>
      <c r="G29" s="985">
        <v>47.400135882999997</v>
      </c>
      <c r="H29" s="958">
        <v>27.318810028263215</v>
      </c>
      <c r="I29" s="985">
        <v>6.2364729199999829</v>
      </c>
      <c r="J29" s="958">
        <v>-13.860161929999949</v>
      </c>
      <c r="K29" s="985">
        <v>1.6042695599999774</v>
      </c>
      <c r="L29" s="963">
        <v>0.1271050900000148</v>
      </c>
    </row>
    <row r="30" spans="1:12" x14ac:dyDescent="0.3">
      <c r="A30" s="964" t="s">
        <v>512</v>
      </c>
      <c r="B30" s="982">
        <v>0</v>
      </c>
      <c r="C30" s="986">
        <v>0</v>
      </c>
      <c r="D30" s="965">
        <f t="shared" ref="D30:L30" si="3">C30+D27-D28+D29</f>
        <v>4001.3362024800003</v>
      </c>
      <c r="E30" s="986">
        <f t="shared" si="3"/>
        <v>3739.9598655425916</v>
      </c>
      <c r="F30" s="965">
        <f t="shared" si="3"/>
        <v>3496.7378216204334</v>
      </c>
      <c r="G30" s="986">
        <f t="shared" si="3"/>
        <v>2878.2091309734333</v>
      </c>
      <c r="H30" s="965">
        <f t="shared" si="3"/>
        <v>1621.6470357316964</v>
      </c>
      <c r="I30" s="986">
        <f t="shared" si="3"/>
        <v>630.73174964169641</v>
      </c>
      <c r="J30" s="965">
        <f t="shared" si="3"/>
        <v>200.56809924169647</v>
      </c>
      <c r="K30" s="986">
        <f t="shared" si="3"/>
        <v>202.17236880169645</v>
      </c>
      <c r="L30" s="966">
        <f t="shared" si="3"/>
        <v>202.29947389169646</v>
      </c>
    </row>
    <row r="31" spans="1:12" x14ac:dyDescent="0.3">
      <c r="A31" s="1278" t="s">
        <v>519</v>
      </c>
      <c r="B31" s="1278"/>
      <c r="C31" s="1278"/>
      <c r="D31" s="1278"/>
      <c r="E31" s="1278"/>
      <c r="F31" s="1278"/>
      <c r="G31" s="1278"/>
      <c r="H31" s="1278"/>
      <c r="I31" s="1278"/>
      <c r="J31" s="1278"/>
      <c r="K31" s="1278"/>
      <c r="L31" s="1278"/>
    </row>
    <row r="32" spans="1:12" x14ac:dyDescent="0.3">
      <c r="A32" s="967" t="s">
        <v>129</v>
      </c>
      <c r="B32" s="915">
        <v>2011</v>
      </c>
      <c r="C32" s="968">
        <v>2012</v>
      </c>
      <c r="D32" s="915">
        <v>2013</v>
      </c>
      <c r="E32" s="968">
        <v>2014</v>
      </c>
      <c r="F32" s="915">
        <v>2015</v>
      </c>
      <c r="G32" s="968">
        <v>2016</v>
      </c>
      <c r="H32" s="915">
        <v>2017</v>
      </c>
      <c r="I32" s="968">
        <v>2018</v>
      </c>
      <c r="J32" s="915">
        <v>2019</v>
      </c>
      <c r="K32" s="968">
        <v>2020</v>
      </c>
      <c r="L32" s="969">
        <v>2021</v>
      </c>
    </row>
    <row r="33" spans="1:12" ht="14.5" x14ac:dyDescent="0.3">
      <c r="A33" s="970" t="s">
        <v>1093</v>
      </c>
      <c r="B33" s="984"/>
      <c r="C33" s="971"/>
      <c r="D33" s="984"/>
      <c r="E33" s="971"/>
      <c r="F33" s="984"/>
      <c r="G33" s="971"/>
      <c r="H33" s="984"/>
      <c r="I33" s="971"/>
      <c r="J33" s="984"/>
      <c r="K33" s="971"/>
      <c r="L33" s="972"/>
    </row>
    <row r="34" spans="1:12" x14ac:dyDescent="0.3">
      <c r="A34" s="962" t="s">
        <v>509</v>
      </c>
      <c r="B34" s="987">
        <v>41540.998841000001</v>
      </c>
      <c r="C34" s="959">
        <v>44192.902734000003</v>
      </c>
      <c r="D34" s="987">
        <v>51138.689228000003</v>
      </c>
      <c r="E34" s="959">
        <v>54582</v>
      </c>
      <c r="F34" s="987">
        <v>54992</v>
      </c>
      <c r="G34" s="959">
        <v>65281</v>
      </c>
      <c r="H34" s="987">
        <v>63900</v>
      </c>
      <c r="I34" s="959">
        <v>65029.090214999997</v>
      </c>
      <c r="J34" s="987">
        <v>54268.359082000003</v>
      </c>
      <c r="K34" s="959">
        <v>26127.7</v>
      </c>
      <c r="L34" s="975">
        <v>28256.400000000001</v>
      </c>
    </row>
    <row r="35" spans="1:12" x14ac:dyDescent="0.3">
      <c r="A35" s="962" t="s">
        <v>520</v>
      </c>
      <c r="B35" s="987">
        <v>0</v>
      </c>
      <c r="C35" s="959">
        <v>0</v>
      </c>
      <c r="D35" s="987">
        <v>0</v>
      </c>
      <c r="E35" s="959">
        <v>0</v>
      </c>
      <c r="F35" s="987">
        <v>0</v>
      </c>
      <c r="G35" s="959">
        <v>0</v>
      </c>
      <c r="H35" s="987">
        <v>0</v>
      </c>
      <c r="I35" s="959">
        <v>0</v>
      </c>
      <c r="J35" s="987">
        <v>0</v>
      </c>
      <c r="K35" s="959">
        <v>0</v>
      </c>
      <c r="L35" s="975"/>
    </row>
    <row r="36" spans="1:12" x14ac:dyDescent="0.3">
      <c r="A36" s="962" t="s">
        <v>521</v>
      </c>
      <c r="B36" s="987">
        <v>41540.998841000001</v>
      </c>
      <c r="C36" s="959">
        <v>44192.902734000003</v>
      </c>
      <c r="D36" s="987">
        <v>51138.689228000003</v>
      </c>
      <c r="E36" s="959">
        <v>54582</v>
      </c>
      <c r="F36" s="987">
        <v>54992</v>
      </c>
      <c r="G36" s="959">
        <v>65281</v>
      </c>
      <c r="H36" s="987">
        <v>63900</v>
      </c>
      <c r="I36" s="959">
        <v>65029.090214999997</v>
      </c>
      <c r="J36" s="987">
        <v>54268.359082000003</v>
      </c>
      <c r="K36" s="959">
        <v>26127.7</v>
      </c>
      <c r="L36" s="975">
        <v>28256.400000000001</v>
      </c>
    </row>
    <row r="37" spans="1:12" x14ac:dyDescent="0.3">
      <c r="A37" s="962" t="s">
        <v>522</v>
      </c>
      <c r="B37" s="987">
        <v>0</v>
      </c>
      <c r="C37" s="959">
        <v>0</v>
      </c>
      <c r="D37" s="987">
        <v>0</v>
      </c>
      <c r="E37" s="959">
        <v>0</v>
      </c>
      <c r="F37" s="987">
        <v>0</v>
      </c>
      <c r="G37" s="959">
        <v>0</v>
      </c>
      <c r="H37" s="987">
        <v>0</v>
      </c>
      <c r="I37" s="959">
        <v>0</v>
      </c>
      <c r="J37" s="987">
        <v>0</v>
      </c>
      <c r="K37" s="959">
        <v>0</v>
      </c>
      <c r="L37" s="975"/>
    </row>
    <row r="38" spans="1:12" x14ac:dyDescent="0.3">
      <c r="A38" s="964" t="s">
        <v>512</v>
      </c>
      <c r="B38" s="988">
        <f t="shared" ref="B38:L38" si="4">B34-B36</f>
        <v>0</v>
      </c>
      <c r="C38" s="973">
        <f t="shared" si="4"/>
        <v>0</v>
      </c>
      <c r="D38" s="988">
        <f t="shared" si="4"/>
        <v>0</v>
      </c>
      <c r="E38" s="973">
        <f t="shared" si="4"/>
        <v>0</v>
      </c>
      <c r="F38" s="988">
        <f t="shared" si="4"/>
        <v>0</v>
      </c>
      <c r="G38" s="973">
        <f t="shared" si="4"/>
        <v>0</v>
      </c>
      <c r="H38" s="988">
        <f t="shared" si="4"/>
        <v>0</v>
      </c>
      <c r="I38" s="973">
        <f t="shared" si="4"/>
        <v>0</v>
      </c>
      <c r="J38" s="988">
        <f t="shared" si="4"/>
        <v>0</v>
      </c>
      <c r="K38" s="973">
        <f t="shared" si="4"/>
        <v>0</v>
      </c>
      <c r="L38" s="977">
        <f t="shared" si="4"/>
        <v>0</v>
      </c>
    </row>
    <row r="39" spans="1:12" x14ac:dyDescent="0.3">
      <c r="A39" s="970" t="s">
        <v>523</v>
      </c>
      <c r="B39" s="984"/>
      <c r="C39" s="971"/>
      <c r="D39" s="984"/>
      <c r="E39" s="971"/>
      <c r="F39" s="984"/>
      <c r="G39" s="971"/>
      <c r="H39" s="984"/>
      <c r="I39" s="971"/>
      <c r="J39" s="984"/>
      <c r="K39" s="971"/>
      <c r="L39" s="978"/>
    </row>
    <row r="40" spans="1:12" x14ac:dyDescent="0.3">
      <c r="A40" s="962" t="s">
        <v>509</v>
      </c>
      <c r="B40" s="987">
        <v>4400.4906380000002</v>
      </c>
      <c r="C40" s="959">
        <v>863.83300599999995</v>
      </c>
      <c r="D40" s="987">
        <v>2215.169727</v>
      </c>
      <c r="E40" s="959">
        <v>545.83226499999955</v>
      </c>
      <c r="F40" s="987">
        <v>0</v>
      </c>
      <c r="G40" s="959">
        <v>0</v>
      </c>
      <c r="H40" s="987">
        <v>0</v>
      </c>
      <c r="I40" s="959">
        <v>0</v>
      </c>
      <c r="J40" s="987">
        <v>0</v>
      </c>
      <c r="K40" s="959">
        <v>0</v>
      </c>
      <c r="L40" s="975">
        <v>0</v>
      </c>
    </row>
    <row r="41" spans="1:12" x14ac:dyDescent="0.3">
      <c r="A41" s="962" t="s">
        <v>521</v>
      </c>
      <c r="B41" s="987">
        <v>840.65</v>
      </c>
      <c r="C41" s="959">
        <v>596.25099999999998</v>
      </c>
      <c r="D41" s="987">
        <v>1021.454006</v>
      </c>
      <c r="E41" s="959">
        <v>2267.0329999999999</v>
      </c>
      <c r="F41" s="987">
        <v>170.89599999999999</v>
      </c>
      <c r="G41" s="959">
        <v>28.997351999999999</v>
      </c>
      <c r="H41" s="987">
        <v>0</v>
      </c>
      <c r="I41" s="959">
        <v>0</v>
      </c>
      <c r="J41" s="987">
        <v>0</v>
      </c>
      <c r="K41" s="959">
        <v>0</v>
      </c>
      <c r="L41" s="975">
        <v>0</v>
      </c>
    </row>
    <row r="42" spans="1:12" x14ac:dyDescent="0.3">
      <c r="A42" s="964" t="s">
        <v>512</v>
      </c>
      <c r="B42" s="988">
        <v>3776.3306379999999</v>
      </c>
      <c r="C42" s="973">
        <f t="shared" ref="C42:L42" si="5">B42+C40-C41</f>
        <v>4043.912644</v>
      </c>
      <c r="D42" s="988">
        <f t="shared" si="5"/>
        <v>5237.6283650000005</v>
      </c>
      <c r="E42" s="973">
        <f t="shared" si="5"/>
        <v>3516.4276299999997</v>
      </c>
      <c r="F42" s="988">
        <f t="shared" si="5"/>
        <v>3345.5316299999995</v>
      </c>
      <c r="G42" s="973">
        <f t="shared" si="5"/>
        <v>3316.5342779999996</v>
      </c>
      <c r="H42" s="988">
        <f t="shared" si="5"/>
        <v>3316.5342779999996</v>
      </c>
      <c r="I42" s="973">
        <f t="shared" si="5"/>
        <v>3316.5342779999996</v>
      </c>
      <c r="J42" s="988">
        <f t="shared" si="5"/>
        <v>3316.5342779999996</v>
      </c>
      <c r="K42" s="973">
        <f t="shared" si="5"/>
        <v>3316.5342779999996</v>
      </c>
      <c r="L42" s="977">
        <f t="shared" si="5"/>
        <v>3316.5342779999996</v>
      </c>
    </row>
    <row r="43" spans="1:12" x14ac:dyDescent="0.3">
      <c r="A43" s="960" t="s">
        <v>524</v>
      </c>
      <c r="B43" s="985"/>
      <c r="C43" s="958"/>
      <c r="D43" s="985"/>
      <c r="E43" s="958"/>
      <c r="F43" s="985"/>
      <c r="G43" s="958"/>
      <c r="H43" s="985"/>
      <c r="I43" s="958"/>
      <c r="J43" s="985"/>
      <c r="K43" s="958"/>
      <c r="L43" s="961"/>
    </row>
    <row r="44" spans="1:12" x14ac:dyDescent="0.3">
      <c r="A44" s="962" t="s">
        <v>509</v>
      </c>
      <c r="B44" s="987">
        <v>0</v>
      </c>
      <c r="C44" s="959">
        <v>0</v>
      </c>
      <c r="D44" s="987">
        <v>0</v>
      </c>
      <c r="E44" s="959">
        <v>0</v>
      </c>
      <c r="F44" s="987">
        <v>30000</v>
      </c>
      <c r="G44" s="959">
        <v>60000</v>
      </c>
      <c r="H44" s="987">
        <v>100000</v>
      </c>
      <c r="I44" s="959">
        <v>101910</v>
      </c>
      <c r="J44" s="987">
        <v>106431.53899999999</v>
      </c>
      <c r="K44" s="959">
        <v>107623.505</v>
      </c>
      <c r="L44" s="975">
        <v>118717.705</v>
      </c>
    </row>
    <row r="45" spans="1:12" x14ac:dyDescent="0.3">
      <c r="A45" s="962" t="s">
        <v>521</v>
      </c>
      <c r="B45" s="987">
        <v>0</v>
      </c>
      <c r="C45" s="959">
        <v>0</v>
      </c>
      <c r="D45" s="987">
        <v>0</v>
      </c>
      <c r="E45" s="959">
        <v>0</v>
      </c>
      <c r="F45" s="987">
        <v>0</v>
      </c>
      <c r="G45" s="959">
        <v>33530.548999999999</v>
      </c>
      <c r="H45" s="987">
        <v>52960</v>
      </c>
      <c r="I45" s="959">
        <v>58851.676999999996</v>
      </c>
      <c r="J45" s="987">
        <v>71851.100000999999</v>
      </c>
      <c r="K45" s="959">
        <v>130074.11799999999</v>
      </c>
      <c r="L45" s="975">
        <v>115542.5</v>
      </c>
    </row>
    <row r="46" spans="1:12" ht="14.5" x14ac:dyDescent="0.3">
      <c r="A46" s="962" t="s">
        <v>510</v>
      </c>
      <c r="B46" s="987">
        <v>0</v>
      </c>
      <c r="C46" s="959">
        <v>0</v>
      </c>
      <c r="D46" s="987">
        <v>0</v>
      </c>
      <c r="E46" s="959">
        <v>0</v>
      </c>
      <c r="F46" s="987">
        <v>0.29558600160089554</v>
      </c>
      <c r="G46" s="959">
        <v>2586.6772299999998</v>
      </c>
      <c r="H46" s="987">
        <v>3806.9416139999998</v>
      </c>
      <c r="I46" s="959">
        <v>4991.866514999987</v>
      </c>
      <c r="J46" s="987">
        <v>6953.289764000001</v>
      </c>
      <c r="K46" s="959">
        <v>3339.870167999994</v>
      </c>
      <c r="L46" s="975">
        <v>208.93588900000032</v>
      </c>
    </row>
    <row r="47" spans="1:12" x14ac:dyDescent="0.3">
      <c r="A47" s="964" t="s">
        <v>512</v>
      </c>
      <c r="B47" s="989">
        <v>0</v>
      </c>
      <c r="C47" s="976">
        <v>0</v>
      </c>
      <c r="D47" s="988">
        <v>0</v>
      </c>
      <c r="E47" s="973">
        <v>0</v>
      </c>
      <c r="F47" s="988">
        <f t="shared" ref="F47:L47" si="6">E47+F44-F45+F46</f>
        <v>30000.295586001601</v>
      </c>
      <c r="G47" s="973">
        <f t="shared" si="6"/>
        <v>59056.423816001596</v>
      </c>
      <c r="H47" s="988">
        <f t="shared" si="6"/>
        <v>109903.36543000159</v>
      </c>
      <c r="I47" s="973">
        <f t="shared" si="6"/>
        <v>157953.55494500155</v>
      </c>
      <c r="J47" s="988">
        <f t="shared" si="6"/>
        <v>199487.28370800155</v>
      </c>
      <c r="K47" s="973">
        <f t="shared" si="6"/>
        <v>180376.54087600156</v>
      </c>
      <c r="L47" s="977">
        <f t="shared" si="6"/>
        <v>183760.68176500156</v>
      </c>
    </row>
    <row r="48" spans="1:12" x14ac:dyDescent="0.3">
      <c r="A48" s="333" t="s">
        <v>525</v>
      </c>
      <c r="B48" s="330"/>
      <c r="C48" s="330"/>
      <c r="D48" s="330"/>
      <c r="E48" s="330"/>
      <c r="F48" s="330"/>
      <c r="G48" s="330"/>
      <c r="H48" s="330"/>
      <c r="I48" s="330"/>
      <c r="J48" s="330"/>
      <c r="K48" s="330"/>
    </row>
    <row r="49" spans="1:11" x14ac:dyDescent="0.3">
      <c r="A49" s="333" t="s">
        <v>526</v>
      </c>
      <c r="B49" s="330"/>
      <c r="C49" s="330"/>
      <c r="D49" s="330"/>
      <c r="E49" s="330"/>
      <c r="F49" s="334"/>
      <c r="G49" s="334"/>
      <c r="H49" s="334"/>
      <c r="I49" s="334"/>
      <c r="J49" s="334"/>
      <c r="K49" s="334"/>
    </row>
    <row r="50" spans="1:11" x14ac:dyDescent="0.3">
      <c r="A50" s="333" t="s">
        <v>527</v>
      </c>
      <c r="B50" s="330"/>
      <c r="C50" s="330"/>
      <c r="D50" s="330"/>
      <c r="E50" s="330"/>
      <c r="F50" s="334"/>
      <c r="G50" s="334"/>
      <c r="H50" s="334"/>
      <c r="I50" s="334"/>
      <c r="J50" s="334"/>
      <c r="K50" s="334"/>
    </row>
    <row r="51" spans="1:11" x14ac:dyDescent="0.3">
      <c r="A51" s="333" t="s">
        <v>21</v>
      </c>
      <c r="B51" s="330"/>
      <c r="C51" s="330"/>
      <c r="D51" s="330"/>
      <c r="E51" s="330"/>
      <c r="F51" s="330"/>
      <c r="G51" s="330"/>
      <c r="H51" s="335"/>
      <c r="I51" s="335"/>
      <c r="J51" s="335"/>
      <c r="K51" s="335"/>
    </row>
    <row r="52" spans="1:11" x14ac:dyDescent="0.3">
      <c r="A52" s="25"/>
      <c r="B52" s="25"/>
      <c r="C52" s="25"/>
      <c r="D52" s="25"/>
      <c r="E52" s="25"/>
      <c r="F52" s="25"/>
      <c r="G52" s="25"/>
      <c r="H52" s="25"/>
      <c r="I52" s="25"/>
      <c r="J52" s="25"/>
      <c r="K52" s="25"/>
    </row>
  </sheetData>
  <mergeCells count="2">
    <mergeCell ref="A6:L6"/>
    <mergeCell ref="A31:L31"/>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3E0AF-088E-4A0D-860D-5C17E0965269}">
  <dimension ref="A1:J30"/>
  <sheetViews>
    <sheetView zoomScaleNormal="100" workbookViewId="0">
      <selection activeCell="B42" sqref="B42"/>
    </sheetView>
  </sheetViews>
  <sheetFormatPr baseColWidth="10" defaultColWidth="11.453125" defaultRowHeight="13" x14ac:dyDescent="0.3"/>
  <cols>
    <col min="1" max="1" width="45.453125" style="7" bestFit="1" customWidth="1"/>
    <col min="2" max="2" width="13.453125" style="7" customWidth="1"/>
    <col min="3" max="3" width="12.453125" style="7" customWidth="1"/>
    <col min="4" max="4" width="11.453125" style="7" customWidth="1"/>
    <col min="5" max="5" width="10.453125" style="7" bestFit="1" customWidth="1"/>
    <col min="6" max="16384" width="11.453125" style="7"/>
  </cols>
  <sheetData>
    <row r="1" spans="1:10" x14ac:dyDescent="0.3">
      <c r="A1" s="337" t="s">
        <v>528</v>
      </c>
      <c r="B1" s="337"/>
      <c r="C1" s="137"/>
      <c r="D1" s="338"/>
      <c r="E1" s="289"/>
    </row>
    <row r="2" spans="1:10" x14ac:dyDescent="0.3">
      <c r="A2" s="337" t="s">
        <v>731</v>
      </c>
      <c r="B2" s="337"/>
      <c r="C2" s="137"/>
      <c r="D2" s="338"/>
      <c r="E2" s="289"/>
    </row>
    <row r="3" spans="1:10" x14ac:dyDescent="0.3">
      <c r="A3" s="337" t="s">
        <v>529</v>
      </c>
      <c r="B3" s="337"/>
      <c r="C3" s="137"/>
      <c r="D3" s="338"/>
      <c r="E3" s="289"/>
    </row>
    <row r="4" spans="1:10" x14ac:dyDescent="0.3">
      <c r="A4" s="339" t="s">
        <v>530</v>
      </c>
      <c r="B4" s="339"/>
      <c r="C4" s="137"/>
      <c r="D4" s="338"/>
      <c r="E4" s="289"/>
    </row>
    <row r="5" spans="1:10" x14ac:dyDescent="0.3">
      <c r="A5" s="1279"/>
      <c r="B5" s="1279"/>
      <c r="C5" s="1279"/>
      <c r="D5" s="1279"/>
    </row>
    <row r="6" spans="1:10" x14ac:dyDescent="0.3">
      <c r="A6" s="27"/>
      <c r="B6" s="249">
        <v>2013</v>
      </c>
      <c r="C6" s="340">
        <v>2014</v>
      </c>
      <c r="D6" s="340">
        <v>2015</v>
      </c>
      <c r="E6" s="340">
        <v>2016</v>
      </c>
      <c r="F6" s="340">
        <v>2017</v>
      </c>
      <c r="G6" s="340">
        <v>2018</v>
      </c>
      <c r="H6" s="340">
        <v>2019</v>
      </c>
      <c r="I6" s="340">
        <v>2020</v>
      </c>
      <c r="J6" s="249">
        <v>2021</v>
      </c>
    </row>
    <row r="7" spans="1:10" s="6" customFormat="1" x14ac:dyDescent="0.3">
      <c r="A7" s="341" t="s">
        <v>24</v>
      </c>
      <c r="B7" s="306">
        <v>9074478.8990000002</v>
      </c>
      <c r="C7" s="306">
        <v>9280178.9449999984</v>
      </c>
      <c r="D7" s="306">
        <v>11694613.354999999</v>
      </c>
      <c r="E7" s="306">
        <v>11432247.559999999</v>
      </c>
      <c r="F7" s="306">
        <v>12502020.273</v>
      </c>
      <c r="G7" s="306">
        <v>14380856.331</v>
      </c>
      <c r="H7" s="306">
        <v>14232825.592999998</v>
      </c>
      <c r="I7" s="306">
        <v>12520384.726000004</v>
      </c>
      <c r="J7" s="306">
        <v>18841748.796999998</v>
      </c>
    </row>
    <row r="8" spans="1:10" s="6" customFormat="1" x14ac:dyDescent="0.3">
      <c r="A8" s="341" t="s">
        <v>531</v>
      </c>
      <c r="B8" s="306">
        <v>-743906.38299999922</v>
      </c>
      <c r="C8" s="306">
        <v>-1268674.0770000007</v>
      </c>
      <c r="D8" s="306">
        <v>-650606.15900000092</v>
      </c>
      <c r="E8" s="306">
        <v>-867277.66900000069</v>
      </c>
      <c r="F8" s="306">
        <v>-974089.34199999925</v>
      </c>
      <c r="G8" s="306">
        <v>-669314.98300000094</v>
      </c>
      <c r="H8" s="306">
        <v>-797249.82899999991</v>
      </c>
      <c r="I8" s="306">
        <v>-1948843.487999998</v>
      </c>
      <c r="J8" s="306">
        <v>-401013.86300000362</v>
      </c>
    </row>
    <row r="9" spans="1:10" x14ac:dyDescent="0.3">
      <c r="A9" s="294" t="s">
        <v>532</v>
      </c>
      <c r="B9" s="256">
        <v>6200912.0140000014</v>
      </c>
      <c r="C9" s="256">
        <v>6737355.4939999999</v>
      </c>
      <c r="D9" s="256">
        <v>7555764.2640000004</v>
      </c>
      <c r="E9" s="256">
        <v>7559898.3149999985</v>
      </c>
      <c r="F9" s="256">
        <v>8179107.7640000014</v>
      </c>
      <c r="G9" s="256">
        <v>8899010.7039999999</v>
      </c>
      <c r="H9" s="256">
        <v>10486819.907000002</v>
      </c>
      <c r="I9" s="256">
        <v>10531818.366000002</v>
      </c>
      <c r="J9" s="256">
        <v>9154780.7559999991</v>
      </c>
    </row>
    <row r="10" spans="1:10" x14ac:dyDescent="0.3">
      <c r="A10" s="294" t="s">
        <v>533</v>
      </c>
      <c r="B10" s="256">
        <v>-6944818.3969999999</v>
      </c>
      <c r="C10" s="256">
        <v>-8006029.5710000005</v>
      </c>
      <c r="D10" s="256">
        <v>-8206370.4230000013</v>
      </c>
      <c r="E10" s="256">
        <v>-8427175.9839999992</v>
      </c>
      <c r="F10" s="256">
        <v>-9153197.1060000006</v>
      </c>
      <c r="G10" s="256">
        <v>-9568325.6870000008</v>
      </c>
      <c r="H10" s="256">
        <v>-11284069.736000001</v>
      </c>
      <c r="I10" s="256">
        <v>-12480661.854</v>
      </c>
      <c r="J10" s="256">
        <v>-9555794.6190000027</v>
      </c>
    </row>
    <row r="11" spans="1:10" s="6" customFormat="1" x14ac:dyDescent="0.3">
      <c r="A11" s="341" t="s">
        <v>534</v>
      </c>
      <c r="B11" s="306">
        <v>3453434.091</v>
      </c>
      <c r="C11" s="306">
        <v>3725529.5809999998</v>
      </c>
      <c r="D11" s="306">
        <v>4898247.1459999997</v>
      </c>
      <c r="E11" s="306">
        <v>4814532.4629999995</v>
      </c>
      <c r="F11" s="306">
        <v>5463379.5779999997</v>
      </c>
      <c r="G11" s="306">
        <v>5841359.9460000005</v>
      </c>
      <c r="H11" s="306">
        <v>5110737.1100000003</v>
      </c>
      <c r="I11" s="306">
        <v>6097162.8020000001</v>
      </c>
      <c r="J11" s="306">
        <v>7839783.0810000002</v>
      </c>
    </row>
    <row r="12" spans="1:10" s="6" customFormat="1" x14ac:dyDescent="0.3">
      <c r="A12" s="341" t="s">
        <v>535</v>
      </c>
      <c r="B12" s="306">
        <v>6364951.1909999996</v>
      </c>
      <c r="C12" s="306">
        <v>6823323.4409999996</v>
      </c>
      <c r="D12" s="306">
        <v>7446972.3679999998</v>
      </c>
      <c r="E12" s="306">
        <v>7484992.7659999998</v>
      </c>
      <c r="F12" s="306">
        <v>8012730.0369999995</v>
      </c>
      <c r="G12" s="306">
        <v>9208811.3680000007</v>
      </c>
      <c r="H12" s="306">
        <v>9919338.311999999</v>
      </c>
      <c r="I12" s="306">
        <v>8372065.4120000005</v>
      </c>
      <c r="J12" s="306">
        <v>11402979.579</v>
      </c>
    </row>
    <row r="13" spans="1:10" s="6" customFormat="1" x14ac:dyDescent="0.3">
      <c r="A13" s="341" t="s">
        <v>28</v>
      </c>
      <c r="B13" s="306">
        <v>11170794.364</v>
      </c>
      <c r="C13" s="306">
        <v>12133710.101999998</v>
      </c>
      <c r="D13" s="306">
        <v>13273957.674000002</v>
      </c>
      <c r="E13" s="306">
        <v>14073050.421999998</v>
      </c>
      <c r="F13" s="306">
        <v>15069539.561000001</v>
      </c>
      <c r="G13" s="306">
        <v>16211646.288999997</v>
      </c>
      <c r="H13" s="306">
        <v>16348944.011999998</v>
      </c>
      <c r="I13" s="306">
        <v>15963031.913000001</v>
      </c>
      <c r="J13" s="306">
        <v>22785934.748000003</v>
      </c>
    </row>
    <row r="14" spans="1:10" x14ac:dyDescent="0.3">
      <c r="A14" s="294" t="s">
        <v>536</v>
      </c>
      <c r="B14" s="256">
        <v>17168775.436000004</v>
      </c>
      <c r="C14" s="256">
        <v>18425683.255999997</v>
      </c>
      <c r="D14" s="256">
        <v>19729838.393000003</v>
      </c>
      <c r="E14" s="256">
        <v>20196246.34</v>
      </c>
      <c r="F14" s="256">
        <v>21162615.125</v>
      </c>
      <c r="G14" s="256">
        <v>22834272.252999999</v>
      </c>
      <c r="H14" s="256">
        <v>24079793.324000001</v>
      </c>
      <c r="I14" s="256">
        <v>24260707.587000001</v>
      </c>
      <c r="J14" s="256">
        <v>31514587.949000001</v>
      </c>
    </row>
    <row r="15" spans="1:10" x14ac:dyDescent="0.3">
      <c r="A15" s="294" t="s">
        <v>537</v>
      </c>
      <c r="B15" s="256">
        <v>-329976.30499999999</v>
      </c>
      <c r="C15" s="256">
        <v>-350916.04500000004</v>
      </c>
      <c r="D15" s="256">
        <v>-395197.51899999997</v>
      </c>
      <c r="E15" s="256">
        <v>-432414.67700000003</v>
      </c>
      <c r="F15" s="256">
        <v>-342327.72899999999</v>
      </c>
      <c r="G15" s="256">
        <v>-390787.74100000004</v>
      </c>
      <c r="H15" s="256">
        <v>-415811.70299999998</v>
      </c>
      <c r="I15" s="256">
        <v>-314552.06700000004</v>
      </c>
      <c r="J15" s="256">
        <v>-378316.228</v>
      </c>
    </row>
    <row r="16" spans="1:10" x14ac:dyDescent="0.3">
      <c r="A16" s="294" t="s">
        <v>538</v>
      </c>
      <c r="B16" s="256">
        <v>-5668004.767</v>
      </c>
      <c r="C16" s="256">
        <v>-5941057.1090000002</v>
      </c>
      <c r="D16" s="256">
        <v>-6060683.2000000002</v>
      </c>
      <c r="E16" s="256">
        <v>-5690781.2410000004</v>
      </c>
      <c r="F16" s="256">
        <v>-5750747.835</v>
      </c>
      <c r="G16" s="256">
        <v>-6231838.2230000002</v>
      </c>
      <c r="H16" s="256">
        <v>-7315037.6090000002</v>
      </c>
      <c r="I16" s="256">
        <v>-7983123.6069999989</v>
      </c>
      <c r="J16" s="256">
        <v>-8350336.9730000012</v>
      </c>
    </row>
    <row r="17" spans="1:10" s="6" customFormat="1" x14ac:dyDescent="0.3">
      <c r="A17" s="341" t="s">
        <v>539</v>
      </c>
      <c r="B17" s="306">
        <v>1987474.6159999999</v>
      </c>
      <c r="C17" s="306">
        <v>2224208.6520000002</v>
      </c>
      <c r="D17" s="306">
        <v>2379385.6310000001</v>
      </c>
      <c r="E17" s="306">
        <v>2521070.4520000005</v>
      </c>
      <c r="F17" s="306">
        <v>2620005.8979999996</v>
      </c>
      <c r="G17" s="306">
        <v>2728471.6989999996</v>
      </c>
      <c r="H17" s="306">
        <v>2802129.6269999999</v>
      </c>
      <c r="I17" s="306">
        <v>2854866.3119999999</v>
      </c>
      <c r="J17" s="306">
        <v>2718807.2749999999</v>
      </c>
    </row>
    <row r="18" spans="1:10" x14ac:dyDescent="0.3">
      <c r="A18" s="294" t="s">
        <v>540</v>
      </c>
      <c r="B18" s="256">
        <v>815991.21900000004</v>
      </c>
      <c r="C18" s="256">
        <v>856594.75399999996</v>
      </c>
      <c r="D18" s="256">
        <v>982609.1399999999</v>
      </c>
      <c r="E18" s="256">
        <v>1009033.692</v>
      </c>
      <c r="F18" s="256">
        <v>978696.03199999989</v>
      </c>
      <c r="G18" s="256">
        <v>981456.08100000001</v>
      </c>
      <c r="H18" s="256">
        <v>973335.0199999999</v>
      </c>
      <c r="I18" s="256">
        <v>1021916.5510000002</v>
      </c>
      <c r="J18" s="256">
        <v>1201968.4610000001</v>
      </c>
    </row>
    <row r="19" spans="1:10" x14ac:dyDescent="0.3">
      <c r="A19" s="294" t="s">
        <v>541</v>
      </c>
      <c r="B19" s="256">
        <v>1171483.3969999999</v>
      </c>
      <c r="C19" s="256">
        <v>1361724.02</v>
      </c>
      <c r="D19" s="256">
        <v>1388218.24</v>
      </c>
      <c r="E19" s="256">
        <v>1502039.06</v>
      </c>
      <c r="F19" s="256">
        <v>1629561.17</v>
      </c>
      <c r="G19" s="256">
        <v>1727392.4109999998</v>
      </c>
      <c r="H19" s="256">
        <v>1811132.152</v>
      </c>
      <c r="I19" s="256">
        <v>1799845.9129999999</v>
      </c>
      <c r="J19" s="256">
        <v>1507871.5939999998</v>
      </c>
    </row>
    <row r="20" spans="1:10" x14ac:dyDescent="0.3">
      <c r="A20" s="294" t="s">
        <v>542</v>
      </c>
      <c r="B20" s="256">
        <v>0</v>
      </c>
      <c r="C20" s="256">
        <v>5889.8779999999997</v>
      </c>
      <c r="D20" s="256">
        <v>8558.2510000000002</v>
      </c>
      <c r="E20" s="256">
        <v>9997.7000000000007</v>
      </c>
      <c r="F20" s="256">
        <v>11748.696</v>
      </c>
      <c r="G20" s="256">
        <v>19623.207000000002</v>
      </c>
      <c r="H20" s="256">
        <v>17662.454999999998</v>
      </c>
      <c r="I20" s="256">
        <v>33103.847999999998</v>
      </c>
      <c r="J20" s="256">
        <v>8967.2200000000012</v>
      </c>
    </row>
    <row r="21" spans="1:10" s="6" customFormat="1" x14ac:dyDescent="0.3">
      <c r="A21" s="341" t="s">
        <v>33</v>
      </c>
      <c r="B21" s="306">
        <v>247373.28899999999</v>
      </c>
      <c r="C21" s="306">
        <v>273558.82999999996</v>
      </c>
      <c r="D21" s="306">
        <v>272117.745</v>
      </c>
      <c r="E21" s="306">
        <v>459833.97100000002</v>
      </c>
      <c r="F21" s="306">
        <v>518645.49699999997</v>
      </c>
      <c r="G21" s="306">
        <v>587721.24100000004</v>
      </c>
      <c r="H21" s="306">
        <v>672555.35100000002</v>
      </c>
      <c r="I21" s="306">
        <v>354171.23800000001</v>
      </c>
      <c r="J21" s="306">
        <v>590815.78099999996</v>
      </c>
    </row>
    <row r="22" spans="1:10" s="6" customFormat="1" x14ac:dyDescent="0.3">
      <c r="A22" s="341" t="s">
        <v>34</v>
      </c>
      <c r="B22" s="306">
        <v>303392.78700000001</v>
      </c>
      <c r="C22" s="306">
        <v>337838.82500000001</v>
      </c>
      <c r="D22" s="306">
        <v>343491.45400000003</v>
      </c>
      <c r="E22" s="306">
        <v>308871.19799999997</v>
      </c>
      <c r="F22" s="306">
        <v>321155.788</v>
      </c>
      <c r="G22" s="306">
        <v>347555.13699999999</v>
      </c>
      <c r="H22" s="306">
        <v>331845.91899999999</v>
      </c>
      <c r="I22" s="306">
        <v>294203.55599999998</v>
      </c>
      <c r="J22" s="306">
        <v>468127.55</v>
      </c>
    </row>
    <row r="23" spans="1:10" s="6" customFormat="1" x14ac:dyDescent="0.3">
      <c r="A23" s="341" t="s">
        <v>35</v>
      </c>
      <c r="B23" s="306">
        <v>169528.77600000004</v>
      </c>
      <c r="C23" s="306">
        <v>235560.43299999993</v>
      </c>
      <c r="D23" s="306">
        <v>-285749.96499999997</v>
      </c>
      <c r="E23" s="306">
        <v>203093.30100000004</v>
      </c>
      <c r="F23" s="306">
        <v>-277299.8629999999</v>
      </c>
      <c r="G23" s="306">
        <v>47808.318999999901</v>
      </c>
      <c r="H23" s="306">
        <v>190921.97600000002</v>
      </c>
      <c r="I23" s="306">
        <v>315826.50599999999</v>
      </c>
      <c r="J23" s="306">
        <v>-121669.3139999999</v>
      </c>
    </row>
    <row r="24" spans="1:10" x14ac:dyDescent="0.3">
      <c r="A24" s="294" t="s">
        <v>543</v>
      </c>
      <c r="B24" s="256">
        <v>-195378.22899999996</v>
      </c>
      <c r="C24" s="256">
        <v>-138722.06599999999</v>
      </c>
      <c r="D24" s="256">
        <v>-828988.85800000001</v>
      </c>
      <c r="E24" s="256">
        <v>-420982.83899999998</v>
      </c>
      <c r="F24" s="256">
        <v>-1052319.9739999999</v>
      </c>
      <c r="G24" s="256">
        <v>-864174.11100000003</v>
      </c>
      <c r="H24" s="256">
        <v>-533049.06199999992</v>
      </c>
      <c r="I24" s="256">
        <v>-464886.54700000008</v>
      </c>
      <c r="J24" s="256">
        <v>-1272464.3169999998</v>
      </c>
    </row>
    <row r="25" spans="1:10" x14ac:dyDescent="0.3">
      <c r="A25" s="294" t="s">
        <v>544</v>
      </c>
      <c r="B25" s="256">
        <v>364907.005</v>
      </c>
      <c r="C25" s="256">
        <v>374282.49899999995</v>
      </c>
      <c r="D25" s="256">
        <v>543238.89300000004</v>
      </c>
      <c r="E25" s="256">
        <v>624076.14</v>
      </c>
      <c r="F25" s="256">
        <v>775020.11100000003</v>
      </c>
      <c r="G25" s="256">
        <v>911982.42999999993</v>
      </c>
      <c r="H25" s="256">
        <v>723971.03799999994</v>
      </c>
      <c r="I25" s="256">
        <v>780713.05300000007</v>
      </c>
      <c r="J25" s="256">
        <v>1150795.003</v>
      </c>
    </row>
    <row r="26" spans="1:10" x14ac:dyDescent="0.3">
      <c r="A26" s="342" t="s">
        <v>36</v>
      </c>
      <c r="B26" s="325">
        <v>22953042.731000002</v>
      </c>
      <c r="C26" s="325">
        <v>24485055.786999997</v>
      </c>
      <c r="D26" s="325">
        <v>27677815.894000001</v>
      </c>
      <c r="E26" s="325">
        <v>28998166.903999995</v>
      </c>
      <c r="F26" s="325">
        <v>30754067.153999999</v>
      </c>
      <c r="G26" s="325">
        <v>34304059.015999995</v>
      </c>
      <c r="H26" s="325">
        <v>34579222.478</v>
      </c>
      <c r="I26" s="325">
        <v>32302484.251000009</v>
      </c>
      <c r="J26" s="325">
        <v>45283764.837000005</v>
      </c>
    </row>
    <row r="27" spans="1:10" x14ac:dyDescent="0.3">
      <c r="A27" s="7" t="s">
        <v>21</v>
      </c>
    </row>
    <row r="30" spans="1:10" x14ac:dyDescent="0.3">
      <c r="A30" s="345"/>
      <c r="B30" s="345"/>
    </row>
  </sheetData>
  <mergeCells count="1">
    <mergeCell ref="A5:D5"/>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B395-683A-4817-B521-C652FB27B3DE}">
  <dimension ref="A1:K31"/>
  <sheetViews>
    <sheetView workbookViewId="0">
      <selection activeCell="C3" sqref="C3"/>
    </sheetView>
  </sheetViews>
  <sheetFormatPr baseColWidth="10" defaultColWidth="11.453125" defaultRowHeight="13" x14ac:dyDescent="0.3"/>
  <cols>
    <col min="1" max="1" width="45.453125" style="7" bestFit="1" customWidth="1"/>
    <col min="2" max="4" width="12.453125" style="7" customWidth="1"/>
    <col min="5" max="16384" width="11.453125" style="7"/>
  </cols>
  <sheetData>
    <row r="1" spans="1:11" x14ac:dyDescent="0.3">
      <c r="A1" s="346" t="s">
        <v>545</v>
      </c>
      <c r="B1" s="346"/>
      <c r="C1" s="338"/>
      <c r="D1" s="338"/>
      <c r="E1" s="289"/>
    </row>
    <row r="2" spans="1:11" x14ac:dyDescent="0.3">
      <c r="A2" s="82" t="s">
        <v>731</v>
      </c>
      <c r="B2" s="82"/>
      <c r="C2" s="338"/>
      <c r="D2" s="338"/>
      <c r="E2" s="289"/>
    </row>
    <row r="3" spans="1:11" x14ac:dyDescent="0.3">
      <c r="A3" s="82" t="s">
        <v>529</v>
      </c>
      <c r="B3" s="82"/>
      <c r="C3" s="338"/>
      <c r="D3" s="338"/>
      <c r="E3" s="289"/>
    </row>
    <row r="4" spans="1:11" x14ac:dyDescent="0.3">
      <c r="A4" s="25" t="s">
        <v>324</v>
      </c>
      <c r="B4" s="25"/>
      <c r="C4" s="338"/>
      <c r="D4" s="338"/>
      <c r="E4" s="289"/>
    </row>
    <row r="5" spans="1:11" x14ac:dyDescent="0.3">
      <c r="A5" s="1280"/>
      <c r="B5" s="1280"/>
      <c r="C5" s="1280"/>
      <c r="D5" s="1280"/>
    </row>
    <row r="6" spans="1:11" x14ac:dyDescent="0.3">
      <c r="A6" s="27"/>
      <c r="B6" s="249">
        <v>2013</v>
      </c>
      <c r="C6" s="340">
        <v>2014</v>
      </c>
      <c r="D6" s="340">
        <v>2015</v>
      </c>
      <c r="E6" s="340">
        <v>2016</v>
      </c>
      <c r="F6" s="340">
        <v>2017</v>
      </c>
      <c r="G6" s="340">
        <v>2018</v>
      </c>
      <c r="H6" s="340">
        <v>2019</v>
      </c>
      <c r="I6" s="340">
        <v>2020</v>
      </c>
      <c r="J6" s="249">
        <v>2021</v>
      </c>
    </row>
    <row r="7" spans="1:11" s="6" customFormat="1" x14ac:dyDescent="0.3">
      <c r="A7" s="341" t="s">
        <v>24</v>
      </c>
      <c r="B7" s="306">
        <v>11827965.750720236</v>
      </c>
      <c r="C7" s="306">
        <v>11586022.545934027</v>
      </c>
      <c r="D7" s="306">
        <v>13992881.204994025</v>
      </c>
      <c r="E7" s="306">
        <v>13179273.04017584</v>
      </c>
      <c r="F7" s="306">
        <v>14105434.469045483</v>
      </c>
      <c r="G7" s="306">
        <v>15839075.1629634</v>
      </c>
      <c r="H7" s="306">
        <v>15329585.476364363</v>
      </c>
      <c r="I7" s="306">
        <v>13087170.672123376</v>
      </c>
      <c r="J7" s="306">
        <v>18841748.796999998</v>
      </c>
    </row>
    <row r="8" spans="1:11" s="6" customFormat="1" x14ac:dyDescent="0.3">
      <c r="A8" s="341" t="s">
        <v>531</v>
      </c>
      <c r="B8" s="306">
        <v>-969631.34939195157</v>
      </c>
      <c r="C8" s="306">
        <v>-1583901.1884014972</v>
      </c>
      <c r="D8" s="306">
        <v>-778465.64206692134</v>
      </c>
      <c r="E8" s="306">
        <v>-999811.20435063925</v>
      </c>
      <c r="F8" s="306">
        <v>-1099018.6450305257</v>
      </c>
      <c r="G8" s="306">
        <v>-737183.52227620094</v>
      </c>
      <c r="H8" s="306">
        <v>-858684.68771816918</v>
      </c>
      <c r="I8" s="306">
        <v>-2037065.785027235</v>
      </c>
      <c r="J8" s="306">
        <v>-401013.86300000362</v>
      </c>
    </row>
    <row r="9" spans="1:11" x14ac:dyDescent="0.3">
      <c r="A9" s="294" t="s">
        <v>532</v>
      </c>
      <c r="B9" s="256">
        <v>8082466.8546977527</v>
      </c>
      <c r="C9" s="256">
        <v>8411384.4265377466</v>
      </c>
      <c r="D9" s="256">
        <v>9040650.4729707781</v>
      </c>
      <c r="E9" s="256">
        <v>8715168.5201392062</v>
      </c>
      <c r="F9" s="256">
        <v>9228098.0242466722</v>
      </c>
      <c r="G9" s="256">
        <v>9801370.3893855996</v>
      </c>
      <c r="H9" s="256">
        <v>11294918.292166831</v>
      </c>
      <c r="I9" s="256">
        <v>11008583.798341464</v>
      </c>
      <c r="J9" s="256">
        <v>9154780.7559999991</v>
      </c>
    </row>
    <row r="10" spans="1:11" x14ac:dyDescent="0.3">
      <c r="A10" s="294" t="s">
        <v>533</v>
      </c>
      <c r="B10" s="256">
        <v>-9052098.204089703</v>
      </c>
      <c r="C10" s="256">
        <v>-9995285.6149392445</v>
      </c>
      <c r="D10" s="256">
        <v>-9819116.1150376983</v>
      </c>
      <c r="E10" s="256">
        <v>-9714979.7244898453</v>
      </c>
      <c r="F10" s="256">
        <v>-10327116.669277197</v>
      </c>
      <c r="G10" s="256">
        <v>-10538553.9116618</v>
      </c>
      <c r="H10" s="256">
        <v>-12153602.979885001</v>
      </c>
      <c r="I10" s="256">
        <v>-13045649.5833687</v>
      </c>
      <c r="J10" s="256">
        <v>-9555794.6190000027</v>
      </c>
      <c r="K10" s="102"/>
    </row>
    <row r="11" spans="1:11" s="6" customFormat="1" x14ac:dyDescent="0.3">
      <c r="A11" s="341" t="s">
        <v>534</v>
      </c>
      <c r="B11" s="306">
        <v>4501316.3406241415</v>
      </c>
      <c r="C11" s="306">
        <v>4651210.9278093399</v>
      </c>
      <c r="D11" s="306">
        <v>5860868.4482394354</v>
      </c>
      <c r="E11" s="306">
        <v>5550268.0079005649</v>
      </c>
      <c r="F11" s="306">
        <v>6164071.1608371232</v>
      </c>
      <c r="G11" s="306">
        <v>6433673.8445244003</v>
      </c>
      <c r="H11" s="306">
        <v>5504562.7351398394</v>
      </c>
      <c r="I11" s="306">
        <v>6373175.5814015372</v>
      </c>
      <c r="J11" s="306">
        <v>7839783.0810000002</v>
      </c>
      <c r="K11" s="102"/>
    </row>
    <row r="12" spans="1:11" s="6" customFormat="1" x14ac:dyDescent="0.3">
      <c r="A12" s="341" t="s">
        <v>535</v>
      </c>
      <c r="B12" s="306">
        <v>8296280.7594880462</v>
      </c>
      <c r="C12" s="306">
        <v>8518712.8065261841</v>
      </c>
      <c r="D12" s="306">
        <v>8910478.3988215104</v>
      </c>
      <c r="E12" s="306">
        <v>8628816.2366259154</v>
      </c>
      <c r="F12" s="306">
        <v>9040381.953238884</v>
      </c>
      <c r="G12" s="306">
        <v>10142584.8407152</v>
      </c>
      <c r="H12" s="306">
        <v>10683707.428942693</v>
      </c>
      <c r="I12" s="306">
        <v>8751060.8757490739</v>
      </c>
      <c r="J12" s="306">
        <v>11402979.579</v>
      </c>
      <c r="K12" s="102"/>
    </row>
    <row r="13" spans="1:11" s="6" customFormat="1" x14ac:dyDescent="0.3">
      <c r="A13" s="341" t="s">
        <v>28</v>
      </c>
      <c r="B13" s="306">
        <v>14560370.310662247</v>
      </c>
      <c r="C13" s="306">
        <v>15148569.83262616</v>
      </c>
      <c r="D13" s="306">
        <v>15882604.000156006</v>
      </c>
      <c r="E13" s="306">
        <v>16223631.709012767</v>
      </c>
      <c r="F13" s="306">
        <v>17002244.286504202</v>
      </c>
      <c r="G13" s="306">
        <v>17855507.222704597</v>
      </c>
      <c r="H13" s="306">
        <v>17608768.760822214</v>
      </c>
      <c r="I13" s="306">
        <v>16685663.233347442</v>
      </c>
      <c r="J13" s="306">
        <v>22785934.748000003</v>
      </c>
      <c r="K13" s="102"/>
    </row>
    <row r="14" spans="1:11" x14ac:dyDescent="0.3">
      <c r="A14" s="294" t="s">
        <v>536</v>
      </c>
      <c r="B14" s="256">
        <v>22378330.49137326</v>
      </c>
      <c r="C14" s="256">
        <v>23003907.88727998</v>
      </c>
      <c r="D14" s="256">
        <v>23607217.822976865</v>
      </c>
      <c r="E14" s="256">
        <v>23282547.329784382</v>
      </c>
      <c r="F14" s="256">
        <v>23876771.459408931</v>
      </c>
      <c r="G14" s="256">
        <v>25149667.459454197</v>
      </c>
      <c r="H14" s="256">
        <v>25935345.557455115</v>
      </c>
      <c r="I14" s="256">
        <v>25358966.818185251</v>
      </c>
      <c r="J14" s="256">
        <v>31514587.949000001</v>
      </c>
      <c r="K14" s="102"/>
    </row>
    <row r="15" spans="1:11" x14ac:dyDescent="0.3">
      <c r="A15" s="294" t="s">
        <v>537</v>
      </c>
      <c r="B15" s="256">
        <v>-430101.65955857985</v>
      </c>
      <c r="C15" s="256">
        <v>-438108.06162208127</v>
      </c>
      <c r="D15" s="256">
        <v>-472863.16939337319</v>
      </c>
      <c r="E15" s="256">
        <v>-498494.37434352108</v>
      </c>
      <c r="F15" s="256">
        <v>-386232.08432759676</v>
      </c>
      <c r="G15" s="256">
        <v>-430413.61793740001</v>
      </c>
      <c r="H15" s="256">
        <v>-447853.52012927824</v>
      </c>
      <c r="I15" s="256">
        <v>-328791.54085014708</v>
      </c>
      <c r="J15" s="256">
        <v>-378316.228</v>
      </c>
      <c r="K15" s="102"/>
    </row>
    <row r="16" spans="1:11" x14ac:dyDescent="0.3">
      <c r="A16" s="294" t="s">
        <v>538</v>
      </c>
      <c r="B16" s="256">
        <v>-7387858.5211524256</v>
      </c>
      <c r="C16" s="256">
        <v>-7417229.9930317393</v>
      </c>
      <c r="D16" s="256">
        <v>-7251750.6534274854</v>
      </c>
      <c r="E16" s="256">
        <v>-6560421.2464280929</v>
      </c>
      <c r="F16" s="256">
        <v>-6488295.0885771355</v>
      </c>
      <c r="G16" s="256">
        <v>-6863746.6188121997</v>
      </c>
      <c r="H16" s="256">
        <v>-7878723.2765036179</v>
      </c>
      <c r="I16" s="256">
        <v>-8344512.0439876607</v>
      </c>
      <c r="J16" s="256">
        <v>-8350336.9730000012</v>
      </c>
      <c r="K16" s="102"/>
    </row>
    <row r="17" spans="1:11" x14ac:dyDescent="0.3">
      <c r="A17" s="341" t="s">
        <v>539</v>
      </c>
      <c r="B17" s="306">
        <v>2590537.9196004733</v>
      </c>
      <c r="C17" s="306">
        <v>2776857.1858000457</v>
      </c>
      <c r="D17" s="306">
        <v>2846991.1287163501</v>
      </c>
      <c r="E17" s="306">
        <v>2906329.2818011311</v>
      </c>
      <c r="F17" s="306">
        <v>2956027.9615418967</v>
      </c>
      <c r="G17" s="306">
        <v>3005138.7292785994</v>
      </c>
      <c r="H17" s="306">
        <v>3018057.4723037351</v>
      </c>
      <c r="I17" s="306">
        <v>2984103.4032806298</v>
      </c>
      <c r="J17" s="306">
        <v>2718807.2749999999</v>
      </c>
      <c r="K17" s="102"/>
    </row>
    <row r="18" spans="1:11" x14ac:dyDescent="0.3">
      <c r="A18" s="294" t="s">
        <v>540</v>
      </c>
      <c r="B18" s="256">
        <v>1063589.0279368048</v>
      </c>
      <c r="C18" s="256">
        <v>1069432.6253180685</v>
      </c>
      <c r="D18" s="256">
        <v>1175715.0535535035</v>
      </c>
      <c r="E18" s="256">
        <v>1163229.7554624241</v>
      </c>
      <c r="F18" s="256">
        <v>1104216.1541126817</v>
      </c>
      <c r="G18" s="256">
        <v>1080975.7276134</v>
      </c>
      <c r="H18" s="256">
        <v>1048338.7356033638</v>
      </c>
      <c r="I18" s="256">
        <v>1068177.744397267</v>
      </c>
      <c r="J18" s="256">
        <v>1201968.4610000001</v>
      </c>
      <c r="K18" s="102"/>
    </row>
    <row r="19" spans="1:11" x14ac:dyDescent="0.3">
      <c r="A19" s="294" t="s">
        <v>541</v>
      </c>
      <c r="B19" s="256">
        <v>1526948.8916636684</v>
      </c>
      <c r="C19" s="256">
        <v>1700071.2260575835</v>
      </c>
      <c r="D19" s="256">
        <v>1661035.9256230311</v>
      </c>
      <c r="E19" s="256">
        <v>1731574.0220682437</v>
      </c>
      <c r="F19" s="256">
        <v>1838556.3128846546</v>
      </c>
      <c r="G19" s="256">
        <v>1902550.0014753998</v>
      </c>
      <c r="H19" s="256">
        <v>1950695.2397934676</v>
      </c>
      <c r="I19" s="256">
        <v>1881323.2310697539</v>
      </c>
      <c r="J19" s="256">
        <v>1507871.5939999998</v>
      </c>
      <c r="K19" s="102"/>
    </row>
    <row r="20" spans="1:11" x14ac:dyDescent="0.3">
      <c r="A20" s="294" t="s">
        <v>542</v>
      </c>
      <c r="B20" s="256">
        <v>0</v>
      </c>
      <c r="C20" s="256">
        <v>7353.3344243935617</v>
      </c>
      <c r="D20" s="256">
        <v>10240.149539815318</v>
      </c>
      <c r="E20" s="256">
        <v>11525.504270462634</v>
      </c>
      <c r="F20" s="256">
        <v>13255.494544560541</v>
      </c>
      <c r="G20" s="256">
        <v>21613.000189800001</v>
      </c>
      <c r="H20" s="256">
        <v>19023.496906903969</v>
      </c>
      <c r="I20" s="256">
        <v>34602.427813609182</v>
      </c>
      <c r="J20" s="256">
        <v>8967.2200000000012</v>
      </c>
      <c r="K20" s="102"/>
    </row>
    <row r="21" spans="1:11" x14ac:dyDescent="0.3">
      <c r="A21" s="341" t="s">
        <v>33</v>
      </c>
      <c r="B21" s="306">
        <v>322434.24911786977</v>
      </c>
      <c r="C21" s="306">
        <v>341529.9199297211</v>
      </c>
      <c r="D21" s="306">
        <v>325595.31161651277</v>
      </c>
      <c r="E21" s="306">
        <v>530103.76351203688</v>
      </c>
      <c r="F21" s="306">
        <v>585163.03052222903</v>
      </c>
      <c r="G21" s="306">
        <v>647316.17483739997</v>
      </c>
      <c r="H21" s="306">
        <v>724381.44298005081</v>
      </c>
      <c r="I21" s="306">
        <v>370204.23415886873</v>
      </c>
      <c r="J21" s="306">
        <v>590815.78099999996</v>
      </c>
      <c r="K21" s="102"/>
    </row>
    <row r="22" spans="1:11" x14ac:dyDescent="0.3">
      <c r="A22" s="341" t="s">
        <v>34</v>
      </c>
      <c r="B22" s="306">
        <v>395451.85278319527</v>
      </c>
      <c r="C22" s="306">
        <v>421781.54823736119</v>
      </c>
      <c r="D22" s="306">
        <v>410995.64088604023</v>
      </c>
      <c r="E22" s="306">
        <v>356071.5276085409</v>
      </c>
      <c r="F22" s="306">
        <v>362344.79092726897</v>
      </c>
      <c r="G22" s="306">
        <v>382797.22789179994</v>
      </c>
      <c r="H22" s="306">
        <v>357417.46057754738</v>
      </c>
      <c r="I22" s="306">
        <v>307521.87204934988</v>
      </c>
      <c r="J22" s="306">
        <v>468127.55</v>
      </c>
      <c r="K22" s="102"/>
    </row>
    <row r="23" spans="1:11" x14ac:dyDescent="0.3">
      <c r="A23" s="341" t="s">
        <v>35</v>
      </c>
      <c r="B23" s="306">
        <v>220969.22353420121</v>
      </c>
      <c r="C23" s="306">
        <v>294090.07130605297</v>
      </c>
      <c r="D23" s="306">
        <v>-341906.5849549158</v>
      </c>
      <c r="E23" s="306">
        <v>234129.12049549932</v>
      </c>
      <c r="F23" s="306">
        <v>-312864.23797193187</v>
      </c>
      <c r="G23" s="306">
        <v>52656.082546599886</v>
      </c>
      <c r="H23" s="306">
        <v>205634.13296147078</v>
      </c>
      <c r="I23" s="306">
        <v>330123.67249539716</v>
      </c>
      <c r="J23" s="306">
        <v>-121669.3139999999</v>
      </c>
    </row>
    <row r="24" spans="1:11" x14ac:dyDescent="0.3">
      <c r="A24" s="294" t="s">
        <v>543</v>
      </c>
      <c r="B24" s="256">
        <v>-254662.22653325438</v>
      </c>
      <c r="C24" s="256">
        <v>-173190.30094355022</v>
      </c>
      <c r="D24" s="256">
        <v>-991904.75632938626</v>
      </c>
      <c r="E24" s="256">
        <v>-485315.57345049194</v>
      </c>
      <c r="F24" s="256">
        <v>-1187282.5439086251</v>
      </c>
      <c r="G24" s="256">
        <v>-951801.36585539998</v>
      </c>
      <c r="H24" s="256">
        <v>-574125.01162409538</v>
      </c>
      <c r="I24" s="256">
        <v>-485931.52022947709</v>
      </c>
      <c r="J24" s="256">
        <v>-1272464.3169999998</v>
      </c>
    </row>
    <row r="25" spans="1:11" x14ac:dyDescent="0.3">
      <c r="A25" s="294" t="s">
        <v>544</v>
      </c>
      <c r="B25" s="256">
        <v>475631.45006745559</v>
      </c>
      <c r="C25" s="256">
        <v>467280.37224960321</v>
      </c>
      <c r="D25" s="256">
        <v>649998.17137447046</v>
      </c>
      <c r="E25" s="256">
        <v>719444.69394599122</v>
      </c>
      <c r="F25" s="256">
        <v>874418.30593669333</v>
      </c>
      <c r="G25" s="256">
        <v>1004457.4484019999</v>
      </c>
      <c r="H25" s="256">
        <v>779759.14458556613</v>
      </c>
      <c r="I25" s="256">
        <v>816055.19272487424</v>
      </c>
      <c r="J25" s="256">
        <v>1150795.003</v>
      </c>
    </row>
    <row r="26" spans="1:11" x14ac:dyDescent="0.3">
      <c r="A26" s="342" t="s">
        <v>36</v>
      </c>
      <c r="B26" s="343">
        <v>29917729.306418225</v>
      </c>
      <c r="C26" s="343">
        <v>30568851.10383337</v>
      </c>
      <c r="D26" s="344">
        <v>33117160.701414019</v>
      </c>
      <c r="E26" s="344">
        <v>33429538.442605816</v>
      </c>
      <c r="F26" s="344">
        <v>34698350.300569147</v>
      </c>
      <c r="G26" s="344">
        <v>37782490.600222394</v>
      </c>
      <c r="H26" s="344">
        <v>37243844.746009387</v>
      </c>
      <c r="I26" s="344">
        <v>33764787.087455072</v>
      </c>
      <c r="J26" s="344">
        <v>45283764.837000005</v>
      </c>
    </row>
    <row r="27" spans="1:11" x14ac:dyDescent="0.3">
      <c r="A27" s="7" t="s">
        <v>21</v>
      </c>
    </row>
    <row r="29" spans="1:11" x14ac:dyDescent="0.3">
      <c r="A29" s="345"/>
      <c r="B29" s="345"/>
    </row>
    <row r="31" spans="1:11" x14ac:dyDescent="0.3">
      <c r="C31" s="347"/>
      <c r="D31" s="347"/>
      <c r="E31" s="347"/>
      <c r="F31" s="347"/>
      <c r="G31" s="347"/>
    </row>
  </sheetData>
  <mergeCells count="1">
    <mergeCell ref="A5:D5"/>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3F8B4-E6FD-4F5F-B4A1-8A952FB0B20D}">
  <dimension ref="A1:J30"/>
  <sheetViews>
    <sheetView workbookViewId="0">
      <selection activeCell="B19" sqref="B19"/>
    </sheetView>
  </sheetViews>
  <sheetFormatPr baseColWidth="10" defaultColWidth="11.453125" defaultRowHeight="13" x14ac:dyDescent="0.3"/>
  <cols>
    <col min="1" max="1" width="45.453125" style="7" bestFit="1" customWidth="1"/>
    <col min="2" max="2" width="13.453125" style="7" customWidth="1"/>
    <col min="3" max="4" width="12.453125" style="7" customWidth="1"/>
    <col min="5" max="16384" width="11.453125" style="7"/>
  </cols>
  <sheetData>
    <row r="1" spans="1:10" x14ac:dyDescent="0.3">
      <c r="A1" s="82" t="s">
        <v>546</v>
      </c>
      <c r="B1" s="82"/>
      <c r="C1" s="338"/>
      <c r="D1" s="338"/>
      <c r="E1" s="289"/>
    </row>
    <row r="2" spans="1:10" x14ac:dyDescent="0.3">
      <c r="A2" s="82" t="s">
        <v>547</v>
      </c>
      <c r="B2" s="82"/>
      <c r="C2" s="338"/>
      <c r="D2" s="338"/>
      <c r="E2" s="289"/>
    </row>
    <row r="3" spans="1:10" x14ac:dyDescent="0.3">
      <c r="A3" s="82" t="s">
        <v>548</v>
      </c>
      <c r="B3" s="82"/>
      <c r="C3" s="338"/>
      <c r="D3" s="338"/>
      <c r="E3" s="289"/>
    </row>
    <row r="4" spans="1:10" x14ac:dyDescent="0.3">
      <c r="A4" s="25" t="s">
        <v>530</v>
      </c>
      <c r="B4" s="25"/>
      <c r="C4" s="338"/>
      <c r="D4" s="338"/>
      <c r="E4" s="289"/>
    </row>
    <row r="5" spans="1:10" x14ac:dyDescent="0.3">
      <c r="A5" s="1280"/>
      <c r="B5" s="1280"/>
      <c r="C5" s="1280"/>
      <c r="D5" s="1280"/>
    </row>
    <row r="6" spans="1:10" x14ac:dyDescent="0.3">
      <c r="A6" s="27"/>
      <c r="B6" s="249">
        <v>2013</v>
      </c>
      <c r="C6" s="340">
        <v>2014</v>
      </c>
      <c r="D6" s="340">
        <v>2015</v>
      </c>
      <c r="E6" s="340">
        <v>2016</v>
      </c>
      <c r="F6" s="340">
        <v>2017</v>
      </c>
      <c r="G6" s="340">
        <v>2018</v>
      </c>
      <c r="H6" s="340">
        <v>2019</v>
      </c>
      <c r="I6" s="340">
        <v>2020</v>
      </c>
      <c r="J6" s="249">
        <v>2021</v>
      </c>
    </row>
    <row r="7" spans="1:10" s="6" customFormat="1" x14ac:dyDescent="0.3">
      <c r="A7" s="341" t="s">
        <v>24</v>
      </c>
      <c r="B7" s="306">
        <v>7606479.3120000008</v>
      </c>
      <c r="C7" s="306">
        <v>7858853.4749999978</v>
      </c>
      <c r="D7" s="306">
        <v>10406660.577999998</v>
      </c>
      <c r="E7" s="306">
        <v>11420148.538999999</v>
      </c>
      <c r="F7" s="306">
        <v>11684392.612</v>
      </c>
      <c r="G7" s="306">
        <v>12848055.654999997</v>
      </c>
      <c r="H7" s="306">
        <v>12333057.123</v>
      </c>
      <c r="I7" s="306">
        <v>11181979.367000002</v>
      </c>
      <c r="J7" s="306">
        <v>15961882.472000001</v>
      </c>
    </row>
    <row r="8" spans="1:10" s="6" customFormat="1" x14ac:dyDescent="0.3">
      <c r="A8" s="341" t="s">
        <v>531</v>
      </c>
      <c r="B8" s="306">
        <v>-667889.93099999917</v>
      </c>
      <c r="C8" s="306">
        <v>-1190173.782000002</v>
      </c>
      <c r="D8" s="306">
        <v>-855701.82500000112</v>
      </c>
      <c r="E8" s="306">
        <v>-385403.06000000052</v>
      </c>
      <c r="F8" s="306">
        <v>-968536.42599999905</v>
      </c>
      <c r="G8" s="306">
        <v>-960509.19200000167</v>
      </c>
      <c r="H8" s="306">
        <v>-1386745.790000001</v>
      </c>
      <c r="I8" s="306">
        <v>-1858388.8319999967</v>
      </c>
      <c r="J8" s="306">
        <v>-670448.62200000056</v>
      </c>
    </row>
    <row r="9" spans="1:10" x14ac:dyDescent="0.3">
      <c r="A9" s="294" t="s">
        <v>532</v>
      </c>
      <c r="B9" s="256">
        <v>4985506.57</v>
      </c>
      <c r="C9" s="256">
        <v>5423701.9649999989</v>
      </c>
      <c r="D9" s="256">
        <v>6101106.4210000001</v>
      </c>
      <c r="E9" s="256">
        <v>7123742.9949999992</v>
      </c>
      <c r="F9" s="256">
        <v>7736393.3490000013</v>
      </c>
      <c r="G9" s="256">
        <v>7957793.5309999976</v>
      </c>
      <c r="H9" s="256">
        <v>8983415.4010000005</v>
      </c>
      <c r="I9" s="256">
        <v>9188640.0110000018</v>
      </c>
      <c r="J9" s="256">
        <v>7607535.4880000008</v>
      </c>
    </row>
    <row r="10" spans="1:10" x14ac:dyDescent="0.3">
      <c r="A10" s="294" t="s">
        <v>533</v>
      </c>
      <c r="B10" s="256">
        <v>-5653396.5010000002</v>
      </c>
      <c r="C10" s="256">
        <v>-6613875.7470000004</v>
      </c>
      <c r="D10" s="256">
        <v>-6956808.2460000012</v>
      </c>
      <c r="E10" s="256">
        <v>-7509146.0549999997</v>
      </c>
      <c r="F10" s="256">
        <v>-8704929.7750000004</v>
      </c>
      <c r="G10" s="256">
        <v>-8918302.7229999993</v>
      </c>
      <c r="H10" s="256">
        <v>-10370161.191000002</v>
      </c>
      <c r="I10" s="256">
        <v>-11047028.842999998</v>
      </c>
      <c r="J10" s="256">
        <v>-8277984.1100000003</v>
      </c>
    </row>
    <row r="11" spans="1:10" s="6" customFormat="1" x14ac:dyDescent="0.3">
      <c r="A11" s="341" t="s">
        <v>534</v>
      </c>
      <c r="B11" s="306">
        <v>3043940.051</v>
      </c>
      <c r="C11" s="306">
        <v>3357938.8250000002</v>
      </c>
      <c r="D11" s="306">
        <v>4800084.1979999999</v>
      </c>
      <c r="E11" s="306">
        <v>4759235.6539999992</v>
      </c>
      <c r="F11" s="306">
        <v>5051627.9579999996</v>
      </c>
      <c r="G11" s="306">
        <v>5514840.8439999996</v>
      </c>
      <c r="H11" s="306">
        <v>4824036.2620000001</v>
      </c>
      <c r="I11" s="306">
        <v>5877810.5769999996</v>
      </c>
      <c r="J11" s="306">
        <v>7238414.0470000003</v>
      </c>
    </row>
    <row r="12" spans="1:10" s="6" customFormat="1" x14ac:dyDescent="0.3">
      <c r="A12" s="341" t="s">
        <v>535</v>
      </c>
      <c r="B12" s="306">
        <v>5230429.1919999998</v>
      </c>
      <c r="C12" s="306">
        <v>5691088.432</v>
      </c>
      <c r="D12" s="306">
        <v>6462278.2050000001</v>
      </c>
      <c r="E12" s="306">
        <v>7046315.9450000003</v>
      </c>
      <c r="F12" s="306">
        <v>7601301.0800000001</v>
      </c>
      <c r="G12" s="306">
        <v>8293724.0030000005</v>
      </c>
      <c r="H12" s="306">
        <v>8895766.6510000005</v>
      </c>
      <c r="I12" s="306">
        <v>7162557.6219999995</v>
      </c>
      <c r="J12" s="306">
        <v>9393917.0470000003</v>
      </c>
    </row>
    <row r="13" spans="1:10" s="6" customFormat="1" x14ac:dyDescent="0.3">
      <c r="A13" s="341" t="s">
        <v>28</v>
      </c>
      <c r="B13" s="306">
        <v>11170794.364</v>
      </c>
      <c r="C13" s="306">
        <v>12133710.101999998</v>
      </c>
      <c r="D13" s="306">
        <v>13273957.674000002</v>
      </c>
      <c r="E13" s="306">
        <v>14073050.421999998</v>
      </c>
      <c r="F13" s="306">
        <v>15069539.561000001</v>
      </c>
      <c r="G13" s="306">
        <v>16211646.288999997</v>
      </c>
      <c r="H13" s="306">
        <v>16348944.011999998</v>
      </c>
      <c r="I13" s="306">
        <v>15963031.913000001</v>
      </c>
      <c r="J13" s="306">
        <v>22785934.748000003</v>
      </c>
    </row>
    <row r="14" spans="1:10" x14ac:dyDescent="0.3">
      <c r="A14" s="294" t="s">
        <v>536</v>
      </c>
      <c r="B14" s="256">
        <v>17168775.436000004</v>
      </c>
      <c r="C14" s="256">
        <v>18425683.255999997</v>
      </c>
      <c r="D14" s="256">
        <v>19729838.393000003</v>
      </c>
      <c r="E14" s="256">
        <v>20196246.34</v>
      </c>
      <c r="F14" s="256">
        <v>21162615.125</v>
      </c>
      <c r="G14" s="256">
        <v>22834272.252999999</v>
      </c>
      <c r="H14" s="256">
        <v>24079793.324000001</v>
      </c>
      <c r="I14" s="256">
        <v>24260707.587000001</v>
      </c>
      <c r="J14" s="256">
        <v>31514587.949000001</v>
      </c>
    </row>
    <row r="15" spans="1:10" x14ac:dyDescent="0.3">
      <c r="A15" s="294" t="s">
        <v>537</v>
      </c>
      <c r="B15" s="256">
        <v>-329976.30499999999</v>
      </c>
      <c r="C15" s="256">
        <v>-350916.04500000004</v>
      </c>
      <c r="D15" s="256">
        <v>-395197.51899999997</v>
      </c>
      <c r="E15" s="256">
        <v>-432414.67700000003</v>
      </c>
      <c r="F15" s="256">
        <v>-342327.72899999999</v>
      </c>
      <c r="G15" s="256">
        <v>-390787.74100000004</v>
      </c>
      <c r="H15" s="256">
        <v>-415811.70299999998</v>
      </c>
      <c r="I15" s="256">
        <v>-314552.06700000004</v>
      </c>
      <c r="J15" s="256">
        <v>-378316.228</v>
      </c>
    </row>
    <row r="16" spans="1:10" x14ac:dyDescent="0.3">
      <c r="A16" s="294" t="s">
        <v>538</v>
      </c>
      <c r="B16" s="256">
        <v>-5668004.767</v>
      </c>
      <c r="C16" s="256">
        <v>-5941057.1090000002</v>
      </c>
      <c r="D16" s="256">
        <v>-6060683.2000000002</v>
      </c>
      <c r="E16" s="256">
        <v>-5690781.2410000004</v>
      </c>
      <c r="F16" s="256">
        <v>-5750747.835</v>
      </c>
      <c r="G16" s="256">
        <v>-6231838.2230000002</v>
      </c>
      <c r="H16" s="256">
        <v>-7315037.6090000002</v>
      </c>
      <c r="I16" s="256">
        <v>-7983123.6069999989</v>
      </c>
      <c r="J16" s="256">
        <v>-8350336.9730000012</v>
      </c>
    </row>
    <row r="17" spans="1:10" x14ac:dyDescent="0.3">
      <c r="A17" s="341" t="s">
        <v>539</v>
      </c>
      <c r="B17" s="306">
        <v>1987474.6159999999</v>
      </c>
      <c r="C17" s="306">
        <v>2224208.6520000002</v>
      </c>
      <c r="D17" s="306">
        <v>2379385.6310000001</v>
      </c>
      <c r="E17" s="306">
        <v>2521070.4520000005</v>
      </c>
      <c r="F17" s="306">
        <v>2620005.8979999996</v>
      </c>
      <c r="G17" s="306">
        <v>2728471.6989999996</v>
      </c>
      <c r="H17" s="306">
        <v>2802129.6269999999</v>
      </c>
      <c r="I17" s="306">
        <v>2854866.3119999999</v>
      </c>
      <c r="J17" s="306">
        <v>2718807.2749999999</v>
      </c>
    </row>
    <row r="18" spans="1:10" x14ac:dyDescent="0.3">
      <c r="A18" s="294" t="s">
        <v>540</v>
      </c>
      <c r="B18" s="256">
        <v>815991.21900000004</v>
      </c>
      <c r="C18" s="256">
        <v>856594.75399999996</v>
      </c>
      <c r="D18" s="256">
        <v>982609.1399999999</v>
      </c>
      <c r="E18" s="256">
        <v>1009033.692</v>
      </c>
      <c r="F18" s="256">
        <v>978696.03199999989</v>
      </c>
      <c r="G18" s="256">
        <v>981456.08100000001</v>
      </c>
      <c r="H18" s="256">
        <v>973335.0199999999</v>
      </c>
      <c r="I18" s="256">
        <v>1021916.5510000002</v>
      </c>
      <c r="J18" s="256">
        <v>1201968.4610000001</v>
      </c>
    </row>
    <row r="19" spans="1:10" x14ac:dyDescent="0.3">
      <c r="A19" s="294" t="s">
        <v>541</v>
      </c>
      <c r="B19" s="256">
        <v>1171483.3969999999</v>
      </c>
      <c r="C19" s="256">
        <v>1361724.02</v>
      </c>
      <c r="D19" s="256">
        <v>1388218.24</v>
      </c>
      <c r="E19" s="256">
        <v>1502039.06</v>
      </c>
      <c r="F19" s="256">
        <v>1629561.17</v>
      </c>
      <c r="G19" s="256">
        <v>1727392.4109999998</v>
      </c>
      <c r="H19" s="256">
        <v>1811132.152</v>
      </c>
      <c r="I19" s="256">
        <v>1799845.9129999999</v>
      </c>
      <c r="J19" s="256">
        <v>1507871.5939999998</v>
      </c>
    </row>
    <row r="20" spans="1:10" x14ac:dyDescent="0.3">
      <c r="A20" s="294" t="s">
        <v>542</v>
      </c>
      <c r="B20" s="256">
        <v>0</v>
      </c>
      <c r="C20" s="256">
        <v>5889.8779999999997</v>
      </c>
      <c r="D20" s="256">
        <v>8558.2510000000002</v>
      </c>
      <c r="E20" s="256">
        <v>9997.7000000000007</v>
      </c>
      <c r="F20" s="256">
        <v>11748.696</v>
      </c>
      <c r="G20" s="256">
        <v>19623.207000000002</v>
      </c>
      <c r="H20" s="256">
        <v>17662.454999999998</v>
      </c>
      <c r="I20" s="256">
        <v>33103.847999999998</v>
      </c>
      <c r="J20" s="256">
        <v>8967.2200000000012</v>
      </c>
    </row>
    <row r="21" spans="1:10" x14ac:dyDescent="0.3">
      <c r="A21" s="341" t="s">
        <v>33</v>
      </c>
      <c r="B21" s="306">
        <v>247373.28899999999</v>
      </c>
      <c r="C21" s="306">
        <v>273558.82999999996</v>
      </c>
      <c r="D21" s="306">
        <v>272117.745</v>
      </c>
      <c r="E21" s="306">
        <v>459833.97100000002</v>
      </c>
      <c r="F21" s="306">
        <v>518645.49699999997</v>
      </c>
      <c r="G21" s="306">
        <v>587721.24100000004</v>
      </c>
      <c r="H21" s="306">
        <v>672555.35100000002</v>
      </c>
      <c r="I21" s="306">
        <v>354171.23800000001</v>
      </c>
      <c r="J21" s="306">
        <v>590815.78099999996</v>
      </c>
    </row>
    <row r="22" spans="1:10" x14ac:dyDescent="0.3">
      <c r="A22" s="341" t="s">
        <v>34</v>
      </c>
      <c r="B22" s="306">
        <v>303392.78700000001</v>
      </c>
      <c r="C22" s="306">
        <v>337838.82500000001</v>
      </c>
      <c r="D22" s="306">
        <v>343491.45400000003</v>
      </c>
      <c r="E22" s="306">
        <v>308871.19799999997</v>
      </c>
      <c r="F22" s="306">
        <v>321155.788</v>
      </c>
      <c r="G22" s="306">
        <v>347555.13699999999</v>
      </c>
      <c r="H22" s="306">
        <v>331845.91899999999</v>
      </c>
      <c r="I22" s="306">
        <v>294203.55599999998</v>
      </c>
      <c r="J22" s="306">
        <v>468127.55</v>
      </c>
    </row>
    <row r="23" spans="1:10" x14ac:dyDescent="0.3">
      <c r="A23" s="341" t="s">
        <v>35</v>
      </c>
      <c r="B23" s="306">
        <v>169528.77600000004</v>
      </c>
      <c r="C23" s="306">
        <v>235560.43299999993</v>
      </c>
      <c r="D23" s="306">
        <v>-285749.96499999997</v>
      </c>
      <c r="E23" s="306">
        <v>203093.30100000004</v>
      </c>
      <c r="F23" s="306">
        <v>-277299.8629999999</v>
      </c>
      <c r="G23" s="306">
        <v>47808.318999999901</v>
      </c>
      <c r="H23" s="306">
        <v>190921.97600000002</v>
      </c>
      <c r="I23" s="306">
        <v>315826.50599999999</v>
      </c>
      <c r="J23" s="306">
        <v>-121669.3139999999</v>
      </c>
    </row>
    <row r="24" spans="1:10" x14ac:dyDescent="0.3">
      <c r="A24" s="294" t="s">
        <v>543</v>
      </c>
      <c r="B24" s="256">
        <v>-195378.22899999996</v>
      </c>
      <c r="C24" s="256">
        <v>-138722.06599999999</v>
      </c>
      <c r="D24" s="256">
        <v>-828988.85800000001</v>
      </c>
      <c r="E24" s="256">
        <v>-420982.83899999998</v>
      </c>
      <c r="F24" s="256">
        <v>-1052319.9739999999</v>
      </c>
      <c r="G24" s="256">
        <v>-864174.11100000003</v>
      </c>
      <c r="H24" s="256">
        <v>-533049.06199999992</v>
      </c>
      <c r="I24" s="256">
        <v>-464886.54700000008</v>
      </c>
      <c r="J24" s="256">
        <v>-1272464.3169999998</v>
      </c>
    </row>
    <row r="25" spans="1:10" x14ac:dyDescent="0.3">
      <c r="A25" s="294" t="s">
        <v>544</v>
      </c>
      <c r="B25" s="256">
        <v>364907.005</v>
      </c>
      <c r="C25" s="256">
        <v>374282.49899999995</v>
      </c>
      <c r="D25" s="256">
        <v>543238.89300000004</v>
      </c>
      <c r="E25" s="256">
        <v>624076.14</v>
      </c>
      <c r="F25" s="256">
        <v>775020.11100000003</v>
      </c>
      <c r="G25" s="256">
        <v>911982.42999999993</v>
      </c>
      <c r="H25" s="256">
        <v>723971.03799999994</v>
      </c>
      <c r="I25" s="256">
        <v>780713.05300000007</v>
      </c>
      <c r="J25" s="256">
        <v>1150795.003</v>
      </c>
    </row>
    <row r="26" spans="1:10" x14ac:dyDescent="0.3">
      <c r="A26" s="342" t="s">
        <v>36</v>
      </c>
      <c r="B26" s="343">
        <v>21485043.144000001</v>
      </c>
      <c r="C26" s="343">
        <v>23063730.316999994</v>
      </c>
      <c r="D26" s="344">
        <v>26389863.117000002</v>
      </c>
      <c r="E26" s="344">
        <v>28986067.882999994</v>
      </c>
      <c r="F26" s="344">
        <v>29936439.493000001</v>
      </c>
      <c r="G26" s="344">
        <v>32771258.339999992</v>
      </c>
      <c r="H26" s="344">
        <v>32679454.007999998</v>
      </c>
      <c r="I26" s="344">
        <v>30964078.892000005</v>
      </c>
      <c r="J26" s="344">
        <v>42403898.512000002</v>
      </c>
    </row>
    <row r="27" spans="1:10" x14ac:dyDescent="0.3">
      <c r="A27" s="7" t="s">
        <v>21</v>
      </c>
    </row>
    <row r="30" spans="1:10" x14ac:dyDescent="0.3">
      <c r="A30" s="345"/>
      <c r="B30" s="345"/>
    </row>
  </sheetData>
  <mergeCells count="1">
    <mergeCell ref="A5:D5"/>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0AD8-5D4D-446C-883C-C6EBF7BE9FF7}">
  <dimension ref="A1:J30"/>
  <sheetViews>
    <sheetView workbookViewId="0">
      <selection activeCell="C9" sqref="C9:C10"/>
    </sheetView>
  </sheetViews>
  <sheetFormatPr baseColWidth="10" defaultColWidth="11.453125" defaultRowHeight="13" x14ac:dyDescent="0.3"/>
  <cols>
    <col min="1" max="1" width="45.453125" style="7" bestFit="1" customWidth="1"/>
    <col min="2" max="2" width="12.453125" style="7" customWidth="1"/>
    <col min="3" max="16384" width="11.453125" style="7"/>
  </cols>
  <sheetData>
    <row r="1" spans="1:10" x14ac:dyDescent="0.3">
      <c r="A1" s="616" t="s">
        <v>549</v>
      </c>
      <c r="B1" s="338"/>
      <c r="C1" s="289"/>
    </row>
    <row r="2" spans="1:10" x14ac:dyDescent="0.3">
      <c r="A2" s="616" t="s">
        <v>731</v>
      </c>
      <c r="B2" s="338"/>
      <c r="C2" s="289"/>
    </row>
    <row r="3" spans="1:10" x14ac:dyDescent="0.3">
      <c r="A3" s="616" t="s">
        <v>548</v>
      </c>
      <c r="B3" s="338"/>
      <c r="C3" s="289"/>
    </row>
    <row r="4" spans="1:10" x14ac:dyDescent="0.3">
      <c r="A4" s="160" t="s">
        <v>324</v>
      </c>
      <c r="B4" s="338"/>
      <c r="C4" s="289"/>
    </row>
    <row r="5" spans="1:10" x14ac:dyDescent="0.3">
      <c r="A5" s="1280"/>
      <c r="B5" s="1280"/>
    </row>
    <row r="6" spans="1:10" x14ac:dyDescent="0.3">
      <c r="A6" s="27"/>
      <c r="B6" s="340">
        <v>2013</v>
      </c>
      <c r="C6" s="340">
        <v>2014</v>
      </c>
      <c r="D6" s="340">
        <v>2015</v>
      </c>
      <c r="E6" s="340">
        <v>2016</v>
      </c>
      <c r="F6" s="340">
        <v>2017</v>
      </c>
      <c r="G6" s="340">
        <v>2018</v>
      </c>
      <c r="H6" s="340">
        <v>2019</v>
      </c>
      <c r="I6" s="27">
        <v>2020</v>
      </c>
      <c r="J6" s="340">
        <v>2021</v>
      </c>
    </row>
    <row r="7" spans="1:10" s="6" customFormat="1" x14ac:dyDescent="0.3">
      <c r="A7" s="341" t="s">
        <v>24</v>
      </c>
      <c r="B7" s="306">
        <v>9914528.1825287584</v>
      </c>
      <c r="C7" s="306">
        <v>9811540.7134039886</v>
      </c>
      <c r="D7" s="306">
        <v>12451815.274969254</v>
      </c>
      <c r="E7" s="306">
        <v>13165325.100329285</v>
      </c>
      <c r="F7" s="306">
        <v>13182944.092252407</v>
      </c>
      <c r="G7" s="306">
        <v>14150848.498416996</v>
      </c>
      <c r="H7" s="306">
        <v>13283423.738775864</v>
      </c>
      <c r="I7" s="306">
        <v>11688176.971447093</v>
      </c>
      <c r="J7" s="306">
        <v>15961882.472000001</v>
      </c>
    </row>
    <row r="8" spans="1:10" s="6" customFormat="1" x14ac:dyDescent="0.3">
      <c r="A8" s="341" t="s">
        <v>531</v>
      </c>
      <c r="B8" s="306">
        <v>-870549.07692709949</v>
      </c>
      <c r="C8" s="306">
        <v>-1485895.9459247361</v>
      </c>
      <c r="D8" s="306">
        <v>-1023867.4525312345</v>
      </c>
      <c r="E8" s="306">
        <v>-444298.6500774551</v>
      </c>
      <c r="F8" s="306">
        <v>-1092753.5541860263</v>
      </c>
      <c r="G8" s="306">
        <v>-1057904.8240688017</v>
      </c>
      <c r="H8" s="306">
        <v>-1493606.3104889507</v>
      </c>
      <c r="I8" s="306">
        <v>-1942516.3325090597</v>
      </c>
      <c r="J8" s="306">
        <v>-670448.62200000056</v>
      </c>
    </row>
    <row r="9" spans="1:10" x14ac:dyDescent="0.3">
      <c r="A9" s="294" t="s">
        <v>532</v>
      </c>
      <c r="B9" s="256">
        <v>6498268.5635479288</v>
      </c>
      <c r="C9" s="256">
        <v>6771327.7536284281</v>
      </c>
      <c r="D9" s="256">
        <v>7300117.9924925594</v>
      </c>
      <c r="E9" s="256">
        <v>8212361.8742861617</v>
      </c>
      <c r="F9" s="256">
        <v>8728604.4197793491</v>
      </c>
      <c r="G9" s="256">
        <v>8764713.7950433977</v>
      </c>
      <c r="H9" s="256">
        <v>9675663.7225321736</v>
      </c>
      <c r="I9" s="256">
        <v>9604601.032661479</v>
      </c>
      <c r="J9" s="256">
        <v>7607535.4880000008</v>
      </c>
    </row>
    <row r="10" spans="1:10" x14ac:dyDescent="0.3">
      <c r="A10" s="294" t="s">
        <v>533</v>
      </c>
      <c r="B10" s="256">
        <v>-7368817.6404750291</v>
      </c>
      <c r="C10" s="256">
        <v>-8257223.6995531637</v>
      </c>
      <c r="D10" s="256">
        <v>-8323985.4450237937</v>
      </c>
      <c r="E10" s="256">
        <v>-8656660.5243636165</v>
      </c>
      <c r="F10" s="256">
        <v>-9821357.9739653766</v>
      </c>
      <c r="G10" s="256">
        <v>-9822618.6191121992</v>
      </c>
      <c r="H10" s="256">
        <v>-11169270.033021124</v>
      </c>
      <c r="I10" s="256">
        <v>-11547117.365170538</v>
      </c>
      <c r="J10" s="256">
        <v>-8277984.1100000003</v>
      </c>
    </row>
    <row r="11" spans="1:10" s="6" customFormat="1" x14ac:dyDescent="0.3">
      <c r="A11" s="341" t="s">
        <v>534</v>
      </c>
      <c r="B11" s="306">
        <v>3967568.7244631951</v>
      </c>
      <c r="C11" s="306">
        <v>4192284.9941679896</v>
      </c>
      <c r="D11" s="306">
        <v>5743414.1615178706</v>
      </c>
      <c r="E11" s="306">
        <v>5486520.9852581108</v>
      </c>
      <c r="F11" s="306">
        <v>5699511.4043650888</v>
      </c>
      <c r="G11" s="306">
        <v>6074045.7055815989</v>
      </c>
      <c r="H11" s="306">
        <v>5195769.1560402894</v>
      </c>
      <c r="I11" s="306">
        <v>6143893.4891409306</v>
      </c>
      <c r="J11" s="306">
        <v>7238414.0470000003</v>
      </c>
    </row>
    <row r="12" spans="1:10" s="6" customFormat="1" x14ac:dyDescent="0.3">
      <c r="A12" s="341" t="s">
        <v>535</v>
      </c>
      <c r="B12" s="306">
        <v>6817508.5349926623</v>
      </c>
      <c r="C12" s="306">
        <v>7105151.6651607351</v>
      </c>
      <c r="D12" s="306">
        <v>7732268.5659826184</v>
      </c>
      <c r="E12" s="306">
        <v>8123102.7651486294</v>
      </c>
      <c r="F12" s="306">
        <v>8576186.2420733459</v>
      </c>
      <c r="G12" s="306">
        <v>9134707.6169041991</v>
      </c>
      <c r="H12" s="306">
        <v>9581260.8932245262</v>
      </c>
      <c r="I12" s="306">
        <v>7486799.8148152214</v>
      </c>
      <c r="J12" s="306">
        <v>9393917.0470000003</v>
      </c>
    </row>
    <row r="13" spans="1:10" s="6" customFormat="1" x14ac:dyDescent="0.3">
      <c r="A13" s="341" t="s">
        <v>28</v>
      </c>
      <c r="B13" s="306">
        <v>14560370.310662247</v>
      </c>
      <c r="C13" s="306">
        <v>15148569.83262616</v>
      </c>
      <c r="D13" s="306">
        <v>15882604.000156006</v>
      </c>
      <c r="E13" s="306">
        <v>16223631.709012767</v>
      </c>
      <c r="F13" s="306">
        <v>17002244.286504202</v>
      </c>
      <c r="G13" s="306">
        <v>17855507.222704597</v>
      </c>
      <c r="H13" s="306">
        <v>17608768.760822214</v>
      </c>
      <c r="I13" s="306">
        <v>16685663.233347442</v>
      </c>
      <c r="J13" s="306">
        <v>22785934.748000003</v>
      </c>
    </row>
    <row r="14" spans="1:10" x14ac:dyDescent="0.3">
      <c r="A14" s="294" t="s">
        <v>536</v>
      </c>
      <c r="B14" s="256">
        <v>22378330.49137326</v>
      </c>
      <c r="C14" s="256">
        <v>23003907.88727998</v>
      </c>
      <c r="D14" s="256">
        <v>23607217.822976865</v>
      </c>
      <c r="E14" s="256">
        <v>23282547.329784382</v>
      </c>
      <c r="F14" s="256">
        <v>23876771.459408931</v>
      </c>
      <c r="G14" s="256">
        <v>25149667.459454197</v>
      </c>
      <c r="H14" s="256">
        <v>25935345.557455115</v>
      </c>
      <c r="I14" s="256">
        <v>25358966.818185251</v>
      </c>
      <c r="J14" s="256">
        <v>31514587.949000001</v>
      </c>
    </row>
    <row r="15" spans="1:10" x14ac:dyDescent="0.3">
      <c r="A15" s="294" t="s">
        <v>537</v>
      </c>
      <c r="B15" s="256">
        <v>-430101.65955857985</v>
      </c>
      <c r="C15" s="256">
        <v>-438108.06162208127</v>
      </c>
      <c r="D15" s="256">
        <v>-472863.16939337319</v>
      </c>
      <c r="E15" s="256">
        <v>-498494.37434352108</v>
      </c>
      <c r="F15" s="256">
        <v>-386232.08432759676</v>
      </c>
      <c r="G15" s="256">
        <v>-430413.61793740001</v>
      </c>
      <c r="H15" s="256">
        <v>-447853.52012927824</v>
      </c>
      <c r="I15" s="256">
        <v>-328791.54085014708</v>
      </c>
      <c r="J15" s="256">
        <v>-378316.228</v>
      </c>
    </row>
    <row r="16" spans="1:10" x14ac:dyDescent="0.3">
      <c r="A16" s="294" t="s">
        <v>538</v>
      </c>
      <c r="B16" s="256">
        <v>-7387858.5211524256</v>
      </c>
      <c r="C16" s="256">
        <v>-7417229.9930317393</v>
      </c>
      <c r="D16" s="256">
        <v>-7251750.6534274854</v>
      </c>
      <c r="E16" s="256">
        <v>-6560421.2464280929</v>
      </c>
      <c r="F16" s="256">
        <v>-6488295.0885771355</v>
      </c>
      <c r="G16" s="256">
        <v>-6863746.6188121997</v>
      </c>
      <c r="H16" s="256">
        <v>-7878723.2765036179</v>
      </c>
      <c r="I16" s="256">
        <v>-8344512.0439876607</v>
      </c>
      <c r="J16" s="256">
        <v>-8350336.9730000012</v>
      </c>
    </row>
    <row r="17" spans="1:10" x14ac:dyDescent="0.3">
      <c r="A17" s="341" t="s">
        <v>539</v>
      </c>
      <c r="B17" s="306">
        <v>2590537.9196004733</v>
      </c>
      <c r="C17" s="306">
        <v>2776857.1858000457</v>
      </c>
      <c r="D17" s="306">
        <v>2846991.1287163501</v>
      </c>
      <c r="E17" s="306">
        <v>2906329.2818011311</v>
      </c>
      <c r="F17" s="306">
        <v>2956027.9615418967</v>
      </c>
      <c r="G17" s="306">
        <v>3005138.7292785994</v>
      </c>
      <c r="H17" s="306">
        <v>3018057.4723037351</v>
      </c>
      <c r="I17" s="306">
        <v>2984103.4032806298</v>
      </c>
      <c r="J17" s="306">
        <v>2718807.2749999999</v>
      </c>
    </row>
    <row r="18" spans="1:10" x14ac:dyDescent="0.3">
      <c r="A18" s="294" t="s">
        <v>540</v>
      </c>
      <c r="B18" s="256">
        <v>1063589.0279368048</v>
      </c>
      <c r="C18" s="256">
        <v>1069432.6253180685</v>
      </c>
      <c r="D18" s="256">
        <v>1175715.0535535035</v>
      </c>
      <c r="E18" s="256">
        <v>1163229.7554624241</v>
      </c>
      <c r="F18" s="256">
        <v>1104216.1541126817</v>
      </c>
      <c r="G18" s="256">
        <v>1080975.7276134</v>
      </c>
      <c r="H18" s="256">
        <v>1048338.7356033638</v>
      </c>
      <c r="I18" s="256">
        <v>1068177.744397267</v>
      </c>
      <c r="J18" s="256">
        <v>1201968.4610000001</v>
      </c>
    </row>
    <row r="19" spans="1:10" x14ac:dyDescent="0.3">
      <c r="A19" s="294" t="s">
        <v>541</v>
      </c>
      <c r="B19" s="256">
        <v>1526948.8916636684</v>
      </c>
      <c r="C19" s="256">
        <v>1700071.2260575835</v>
      </c>
      <c r="D19" s="256">
        <v>1661035.9256230311</v>
      </c>
      <c r="E19" s="256">
        <v>1731574.0220682437</v>
      </c>
      <c r="F19" s="256">
        <v>1838556.3128846546</v>
      </c>
      <c r="G19" s="256">
        <v>1902550.0014753998</v>
      </c>
      <c r="H19" s="256">
        <v>1950695.2397934676</v>
      </c>
      <c r="I19" s="256">
        <v>1881323.2310697539</v>
      </c>
      <c r="J19" s="256">
        <v>1507871.5939999998</v>
      </c>
    </row>
    <row r="20" spans="1:10" x14ac:dyDescent="0.3">
      <c r="A20" s="294" t="s">
        <v>542</v>
      </c>
      <c r="B20" s="256">
        <v>0</v>
      </c>
      <c r="C20" s="256">
        <v>7353.3344243935617</v>
      </c>
      <c r="D20" s="256">
        <v>10240.149539815318</v>
      </c>
      <c r="E20" s="256">
        <v>11525.504270462634</v>
      </c>
      <c r="F20" s="256">
        <v>13255.494544560541</v>
      </c>
      <c r="G20" s="256">
        <v>21613.000189800001</v>
      </c>
      <c r="H20" s="256">
        <v>19023.496906903969</v>
      </c>
      <c r="I20" s="256">
        <v>34602.427813609182</v>
      </c>
      <c r="J20" s="256">
        <v>8967.2200000000012</v>
      </c>
    </row>
    <row r="21" spans="1:10" x14ac:dyDescent="0.3">
      <c r="A21" s="341" t="s">
        <v>33</v>
      </c>
      <c r="B21" s="306">
        <v>322434.24911786977</v>
      </c>
      <c r="C21" s="306">
        <v>341529.9199297211</v>
      </c>
      <c r="D21" s="306">
        <v>325595.31161651277</v>
      </c>
      <c r="E21" s="306">
        <v>530103.76351203688</v>
      </c>
      <c r="F21" s="306">
        <v>585163.03052222903</v>
      </c>
      <c r="G21" s="306">
        <v>647316.17483739997</v>
      </c>
      <c r="H21" s="306">
        <v>724381.44298005081</v>
      </c>
      <c r="I21" s="306">
        <v>370204.23415886873</v>
      </c>
      <c r="J21" s="306">
        <v>590815.78099999996</v>
      </c>
    </row>
    <row r="22" spans="1:10" x14ac:dyDescent="0.3">
      <c r="A22" s="341" t="s">
        <v>34</v>
      </c>
      <c r="B22" s="306">
        <v>395451.85278319527</v>
      </c>
      <c r="C22" s="306">
        <v>421781.54823736119</v>
      </c>
      <c r="D22" s="306">
        <v>410995.64088604023</v>
      </c>
      <c r="E22" s="306">
        <v>356071.5276085409</v>
      </c>
      <c r="F22" s="306">
        <v>362344.79092726897</v>
      </c>
      <c r="G22" s="306">
        <v>382797.22789179994</v>
      </c>
      <c r="H22" s="306">
        <v>357417.46057754738</v>
      </c>
      <c r="I22" s="306">
        <v>307521.87204934988</v>
      </c>
      <c r="J22" s="306">
        <v>468127.55</v>
      </c>
    </row>
    <row r="23" spans="1:10" x14ac:dyDescent="0.3">
      <c r="A23" s="341" t="s">
        <v>35</v>
      </c>
      <c r="B23" s="306">
        <v>220969.22353420121</v>
      </c>
      <c r="C23" s="306">
        <v>294090.07130605297</v>
      </c>
      <c r="D23" s="306">
        <v>-341906.5849549158</v>
      </c>
      <c r="E23" s="306">
        <v>234129.12049549932</v>
      </c>
      <c r="F23" s="306">
        <v>-312864.23797193187</v>
      </c>
      <c r="G23" s="306">
        <v>52656.082546599886</v>
      </c>
      <c r="H23" s="306">
        <v>205634.13296147078</v>
      </c>
      <c r="I23" s="306">
        <v>330123.67249539716</v>
      </c>
      <c r="J23" s="306">
        <v>-121669.3139999999</v>
      </c>
    </row>
    <row r="24" spans="1:10" x14ac:dyDescent="0.3">
      <c r="A24" s="294" t="s">
        <v>543</v>
      </c>
      <c r="B24" s="256">
        <v>-254662.22653325438</v>
      </c>
      <c r="C24" s="256">
        <v>-173190.30094355022</v>
      </c>
      <c r="D24" s="256">
        <v>-991904.75632938626</v>
      </c>
      <c r="E24" s="256">
        <v>-485315.57345049194</v>
      </c>
      <c r="F24" s="256">
        <v>-1187282.5439086251</v>
      </c>
      <c r="G24" s="256">
        <v>-951801.36585539998</v>
      </c>
      <c r="H24" s="256">
        <v>-574125.01162409538</v>
      </c>
      <c r="I24" s="256">
        <v>-485931.52022947709</v>
      </c>
      <c r="J24" s="256">
        <v>-1272464.3169999998</v>
      </c>
    </row>
    <row r="25" spans="1:10" x14ac:dyDescent="0.3">
      <c r="A25" s="294" t="s">
        <v>544</v>
      </c>
      <c r="B25" s="256">
        <v>475631.45006745559</v>
      </c>
      <c r="C25" s="256">
        <v>467280.37224960321</v>
      </c>
      <c r="D25" s="256">
        <v>649998.17137447046</v>
      </c>
      <c r="E25" s="256">
        <v>719444.69394599122</v>
      </c>
      <c r="F25" s="256">
        <v>874418.30593669333</v>
      </c>
      <c r="G25" s="256">
        <v>1004457.4484019999</v>
      </c>
      <c r="H25" s="256">
        <v>779759.14458556613</v>
      </c>
      <c r="I25" s="256">
        <v>816055.19272487424</v>
      </c>
      <c r="J25" s="256">
        <v>1150795.003</v>
      </c>
    </row>
    <row r="26" spans="1:10" x14ac:dyDescent="0.3">
      <c r="A26" s="342" t="s">
        <v>36</v>
      </c>
      <c r="B26" s="343">
        <v>28004291.738226745</v>
      </c>
      <c r="C26" s="343">
        <v>28794369.271303326</v>
      </c>
      <c r="D26" s="344">
        <v>31576094.77138925</v>
      </c>
      <c r="E26" s="344">
        <v>33415590.502759255</v>
      </c>
      <c r="F26" s="344">
        <v>33775859.923776068</v>
      </c>
      <c r="G26" s="344">
        <v>36094263.935675986</v>
      </c>
      <c r="H26" s="344">
        <v>35197683.008420885</v>
      </c>
      <c r="I26" s="344">
        <v>32365793.386778779</v>
      </c>
      <c r="J26" s="344">
        <v>42403898.512000002</v>
      </c>
    </row>
    <row r="27" spans="1:10" x14ac:dyDescent="0.3">
      <c r="A27" s="7" t="s">
        <v>21</v>
      </c>
    </row>
    <row r="28" spans="1:10" x14ac:dyDescent="0.3">
      <c r="A28" s="489"/>
      <c r="B28" s="626"/>
      <c r="C28" s="626"/>
      <c r="D28" s="626"/>
      <c r="E28" s="626"/>
      <c r="F28" s="626"/>
      <c r="G28" s="626"/>
      <c r="H28" s="626"/>
      <c r="I28" s="626"/>
    </row>
    <row r="29" spans="1:10" x14ac:dyDescent="0.3">
      <c r="A29" s="489"/>
      <c r="B29" s="489"/>
      <c r="C29" s="489"/>
      <c r="D29" s="489"/>
      <c r="E29" s="489"/>
      <c r="F29" s="489"/>
    </row>
    <row r="30" spans="1:10" ht="14.5" x14ac:dyDescent="0.35">
      <c r="A30" s="539"/>
    </row>
  </sheetData>
  <mergeCells count="1">
    <mergeCell ref="A5:B5"/>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1495-0680-470F-B780-E89F3559E5D2}">
  <dimension ref="A1:J16"/>
  <sheetViews>
    <sheetView workbookViewId="0">
      <selection activeCell="C40" sqref="C40"/>
    </sheetView>
  </sheetViews>
  <sheetFormatPr baseColWidth="10" defaultColWidth="11.453125" defaultRowHeight="13" x14ac:dyDescent="0.3"/>
  <cols>
    <col min="1" max="1" width="35" style="7" customWidth="1"/>
    <col min="2" max="2" width="13.453125" style="7" customWidth="1"/>
    <col min="3" max="4" width="12.453125" style="7" customWidth="1"/>
    <col min="5" max="5" width="11.453125" style="7" bestFit="1" customWidth="1"/>
    <col min="6" max="16384" width="11.453125" style="7"/>
  </cols>
  <sheetData>
    <row r="1" spans="1:10" x14ac:dyDescent="0.3">
      <c r="A1" s="337" t="s">
        <v>550</v>
      </c>
      <c r="B1" s="337"/>
      <c r="C1" s="338"/>
      <c r="D1" s="338"/>
      <c r="E1" s="289"/>
    </row>
    <row r="2" spans="1:10" x14ac:dyDescent="0.3">
      <c r="A2" s="558" t="s">
        <v>731</v>
      </c>
      <c r="B2" s="558"/>
      <c r="C2" s="348"/>
      <c r="D2" s="348"/>
      <c r="E2" s="289"/>
    </row>
    <row r="3" spans="1:10" x14ac:dyDescent="0.3">
      <c r="A3" s="558" t="s">
        <v>551</v>
      </c>
      <c r="B3" s="558"/>
      <c r="C3" s="348"/>
      <c r="D3" s="348"/>
      <c r="E3" s="289"/>
    </row>
    <row r="4" spans="1:10" x14ac:dyDescent="0.3">
      <c r="A4" s="160" t="s">
        <v>324</v>
      </c>
      <c r="B4" s="160"/>
      <c r="C4" s="348"/>
      <c r="D4" s="348"/>
      <c r="E4" s="289"/>
    </row>
    <row r="5" spans="1:10" x14ac:dyDescent="0.3">
      <c r="A5" s="1281"/>
      <c r="B5" s="1281"/>
      <c r="C5" s="1281"/>
      <c r="D5" s="1281"/>
    </row>
    <row r="6" spans="1:10" x14ac:dyDescent="0.3">
      <c r="A6" s="27"/>
      <c r="B6" s="27">
        <v>2013</v>
      </c>
      <c r="C6" s="349">
        <v>2014</v>
      </c>
      <c r="D6" s="349">
        <v>2015</v>
      </c>
      <c r="E6" s="349">
        <v>2016</v>
      </c>
      <c r="F6" s="349">
        <v>2017</v>
      </c>
      <c r="G6" s="349">
        <v>2018</v>
      </c>
      <c r="H6" s="349">
        <v>2019</v>
      </c>
      <c r="I6" s="349">
        <v>2020</v>
      </c>
      <c r="J6" s="27">
        <v>2021</v>
      </c>
    </row>
    <row r="7" spans="1:10" x14ac:dyDescent="0.3">
      <c r="A7" s="350" t="s">
        <v>24</v>
      </c>
      <c r="B7" s="306">
        <v>1913437.568191479</v>
      </c>
      <c r="C7" s="306">
        <v>1774481.8325300387</v>
      </c>
      <c r="D7" s="306">
        <v>1541065.9300247689</v>
      </c>
      <c r="E7" s="306">
        <v>13947.939846556692</v>
      </c>
      <c r="F7" s="306">
        <v>922490.37679307512</v>
      </c>
      <c r="G7" s="306">
        <v>1688226.6645463998</v>
      </c>
      <c r="H7" s="306">
        <v>2046161.7375884997</v>
      </c>
      <c r="I7" s="306">
        <v>1398993.7006762836</v>
      </c>
      <c r="J7" s="306">
        <v>2879866.3250000002</v>
      </c>
    </row>
    <row r="8" spans="1:10" x14ac:dyDescent="0.3">
      <c r="A8" s="341" t="s">
        <v>531</v>
      </c>
      <c r="B8" s="306">
        <v>-99082.27246485198</v>
      </c>
      <c r="C8" s="306">
        <v>-98005.242476762563</v>
      </c>
      <c r="D8" s="306">
        <v>245401.81046431282</v>
      </c>
      <c r="E8" s="306">
        <v>-555512.55427318369</v>
      </c>
      <c r="F8" s="306">
        <v>-6265.0908444991073</v>
      </c>
      <c r="G8" s="306">
        <v>320721.3017925999</v>
      </c>
      <c r="H8" s="306">
        <v>634921.62277078046</v>
      </c>
      <c r="I8" s="306">
        <v>-94549.452518174003</v>
      </c>
      <c r="J8" s="306">
        <v>269434.75900000014</v>
      </c>
    </row>
    <row r="9" spans="1:10" x14ac:dyDescent="0.3">
      <c r="A9" s="294" t="s">
        <v>532</v>
      </c>
      <c r="B9" s="256">
        <v>1584198.2911498223</v>
      </c>
      <c r="C9" s="256">
        <v>1640056.6729093178</v>
      </c>
      <c r="D9" s="256">
        <v>1740532.4804782183</v>
      </c>
      <c r="E9" s="256">
        <v>502806.6458530458</v>
      </c>
      <c r="F9" s="256">
        <v>499493.60446732212</v>
      </c>
      <c r="G9" s="256">
        <v>1036656.5943422</v>
      </c>
      <c r="H9" s="256">
        <v>1619254.5696346567</v>
      </c>
      <c r="I9" s="256">
        <v>1403982.7656799846</v>
      </c>
      <c r="J9" s="256">
        <v>1547245.2680000002</v>
      </c>
    </row>
    <row r="10" spans="1:10" x14ac:dyDescent="0.3">
      <c r="A10" s="294" t="s">
        <v>533</v>
      </c>
      <c r="B10" s="256">
        <v>-1683280.5636146744</v>
      </c>
      <c r="C10" s="256">
        <v>-1738061.9153860803</v>
      </c>
      <c r="D10" s="256">
        <v>-1495130.6700139055</v>
      </c>
      <c r="E10" s="256">
        <v>-1058319.2001262296</v>
      </c>
      <c r="F10" s="256">
        <v>-505758.69531182124</v>
      </c>
      <c r="G10" s="256">
        <v>-715935.29254960001</v>
      </c>
      <c r="H10" s="256">
        <v>-984332.94686387619</v>
      </c>
      <c r="I10" s="256">
        <v>-1498532.2181981585</v>
      </c>
      <c r="J10" s="256">
        <v>-1277810.5089999998</v>
      </c>
    </row>
    <row r="11" spans="1:10" x14ac:dyDescent="0.3">
      <c r="A11" s="294" t="s">
        <v>534</v>
      </c>
      <c r="B11" s="306">
        <v>533747.61616094678</v>
      </c>
      <c r="C11" s="306">
        <v>458925.93364135112</v>
      </c>
      <c r="D11" s="306">
        <v>117454.28672156435</v>
      </c>
      <c r="E11" s="306">
        <v>63747.022642453427</v>
      </c>
      <c r="F11" s="306">
        <v>464559.75647203432</v>
      </c>
      <c r="G11" s="306">
        <v>359628.13894280005</v>
      </c>
      <c r="H11" s="306">
        <v>308793.57909955009</v>
      </c>
      <c r="I11" s="306">
        <v>229282.09226060548</v>
      </c>
      <c r="J11" s="306">
        <v>601369.03399999999</v>
      </c>
    </row>
    <row r="12" spans="1:10" x14ac:dyDescent="0.3">
      <c r="A12" s="351" t="s">
        <v>535</v>
      </c>
      <c r="B12" s="306">
        <v>1478772.2244953846</v>
      </c>
      <c r="C12" s="306">
        <v>1413561.1413654501</v>
      </c>
      <c r="D12" s="306">
        <v>1178209.8328388918</v>
      </c>
      <c r="E12" s="306">
        <v>505713.47147728695</v>
      </c>
      <c r="F12" s="306">
        <v>464195.7111655398</v>
      </c>
      <c r="G12" s="306">
        <v>1007877.223811</v>
      </c>
      <c r="H12" s="306">
        <v>1102446.5357181693</v>
      </c>
      <c r="I12" s="306">
        <v>1264261.0609338521</v>
      </c>
      <c r="J12" s="306">
        <v>2009062.5320000001</v>
      </c>
    </row>
    <row r="13" spans="1:10" x14ac:dyDescent="0.3">
      <c r="A13" s="342" t="s">
        <v>36</v>
      </c>
      <c r="B13" s="325">
        <v>1913437.568191479</v>
      </c>
      <c r="C13" s="325">
        <v>1774481.8325300387</v>
      </c>
      <c r="D13" s="325">
        <v>1541065.9300247689</v>
      </c>
      <c r="E13" s="325">
        <v>13947.939846556692</v>
      </c>
      <c r="F13" s="325">
        <v>922490.37679307512</v>
      </c>
      <c r="G13" s="325">
        <v>1688226.6645463998</v>
      </c>
      <c r="H13" s="325">
        <v>2046161.7375884997</v>
      </c>
      <c r="I13" s="325">
        <v>1398993.7006762836</v>
      </c>
      <c r="J13" s="325">
        <v>2879866.3250000002</v>
      </c>
    </row>
    <row r="14" spans="1:10" x14ac:dyDescent="0.3">
      <c r="A14" s="7" t="s">
        <v>21</v>
      </c>
    </row>
    <row r="16" spans="1:10" x14ac:dyDescent="0.3">
      <c r="A16" s="345"/>
      <c r="B16" s="345"/>
    </row>
  </sheetData>
  <mergeCells count="1">
    <mergeCell ref="A5:D5"/>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16EB-F6C5-43F4-842D-A2EE326DE8DE}">
  <dimension ref="A1:C12"/>
  <sheetViews>
    <sheetView workbookViewId="0">
      <selection activeCell="D12" sqref="D12"/>
    </sheetView>
  </sheetViews>
  <sheetFormatPr baseColWidth="10" defaultColWidth="11.453125" defaultRowHeight="13" x14ac:dyDescent="0.3"/>
  <cols>
    <col min="1" max="1" width="33.453125" style="7" customWidth="1"/>
    <col min="2" max="16384" width="11.453125" style="7"/>
  </cols>
  <sheetData>
    <row r="1" spans="1:3" x14ac:dyDescent="0.3">
      <c r="A1" s="558" t="s">
        <v>552</v>
      </c>
      <c r="B1" s="558"/>
      <c r="C1" s="558"/>
    </row>
    <row r="2" spans="1:3" x14ac:dyDescent="0.3">
      <c r="A2" s="1282" t="s">
        <v>695</v>
      </c>
      <c r="B2" s="1282"/>
      <c r="C2" s="1282"/>
    </row>
    <row r="3" spans="1:3" x14ac:dyDescent="0.3">
      <c r="A3" s="1107" t="s">
        <v>553</v>
      </c>
      <c r="B3" s="1107"/>
      <c r="C3" s="1107"/>
    </row>
    <row r="4" spans="1:3" x14ac:dyDescent="0.3">
      <c r="A4" s="286"/>
      <c r="B4" s="286"/>
      <c r="C4" s="286"/>
    </row>
    <row r="5" spans="1:3" ht="27" customHeight="1" x14ac:dyDescent="0.3">
      <c r="A5" s="287"/>
      <c r="B5" s="490" t="s">
        <v>554</v>
      </c>
      <c r="C5" s="27" t="s">
        <v>555</v>
      </c>
    </row>
    <row r="6" spans="1:3" x14ac:dyDescent="0.3">
      <c r="A6" s="288" t="s">
        <v>452</v>
      </c>
      <c r="B6" s="847">
        <v>5484.7156385281378</v>
      </c>
      <c r="C6" s="847">
        <v>4372.7</v>
      </c>
    </row>
    <row r="7" spans="1:3" x14ac:dyDescent="0.3">
      <c r="A7" s="288" t="s">
        <v>454</v>
      </c>
      <c r="B7" s="847">
        <v>0</v>
      </c>
      <c r="C7" s="847">
        <v>0</v>
      </c>
    </row>
    <row r="8" spans="1:3" x14ac:dyDescent="0.3">
      <c r="A8" s="140" t="s">
        <v>556</v>
      </c>
      <c r="B8" s="848">
        <f>+SUM(B6:B7)</f>
        <v>5484.7156385281378</v>
      </c>
      <c r="C8" s="848">
        <f>+SUM(C6:C7)</f>
        <v>4372.7</v>
      </c>
    </row>
    <row r="9" spans="1:3" x14ac:dyDescent="0.3">
      <c r="A9" s="25" t="s">
        <v>21</v>
      </c>
      <c r="B9" s="25"/>
      <c r="C9" s="25"/>
    </row>
    <row r="12" spans="1:3" x14ac:dyDescent="0.3">
      <c r="C12" s="846"/>
    </row>
  </sheetData>
  <mergeCells count="2">
    <mergeCell ref="A2:C2"/>
    <mergeCell ref="A3:C3"/>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6B41-73DD-4B43-A16E-2ADA827B00A2}">
  <dimension ref="A1:G37"/>
  <sheetViews>
    <sheetView topLeftCell="A16" workbookViewId="0">
      <selection activeCell="A38" sqref="A38"/>
    </sheetView>
  </sheetViews>
  <sheetFormatPr baseColWidth="10" defaultColWidth="11.453125" defaultRowHeight="13" x14ac:dyDescent="0.3"/>
  <cols>
    <col min="1" max="1" width="23.453125" style="7" customWidth="1"/>
    <col min="2" max="2" width="11.453125" style="7"/>
    <col min="3" max="3" width="13.453125" style="7" customWidth="1"/>
    <col min="4" max="4" width="14.453125" style="7" customWidth="1"/>
    <col min="5" max="5" width="17.453125" style="7" customWidth="1"/>
    <col min="6" max="6" width="15.453125" style="7" customWidth="1"/>
    <col min="7" max="7" width="27.453125" style="7" customWidth="1"/>
    <col min="8" max="16384" width="11.453125" style="7"/>
  </cols>
  <sheetData>
    <row r="1" spans="1:6" x14ac:dyDescent="0.3">
      <c r="A1" s="6" t="s">
        <v>557</v>
      </c>
      <c r="B1" s="6"/>
      <c r="C1" s="6"/>
      <c r="D1" s="6"/>
      <c r="E1" s="6"/>
      <c r="F1" s="6"/>
    </row>
    <row r="2" spans="1:6" x14ac:dyDescent="0.3">
      <c r="A2" s="1283" t="s">
        <v>698</v>
      </c>
      <c r="B2" s="1283"/>
      <c r="C2" s="1283"/>
      <c r="D2" s="1283"/>
      <c r="E2" s="1283"/>
      <c r="F2" s="1283"/>
    </row>
    <row r="3" spans="1:6" x14ac:dyDescent="0.3">
      <c r="A3" s="1147" t="s">
        <v>553</v>
      </c>
      <c r="B3" s="1147"/>
      <c r="C3" s="1147"/>
      <c r="D3" s="1147"/>
      <c r="E3" s="1147"/>
      <c r="F3" s="1147"/>
    </row>
    <row r="4" spans="1:6" x14ac:dyDescent="0.3">
      <c r="A4" s="781"/>
      <c r="B4" s="781"/>
      <c r="C4" s="781"/>
      <c r="D4" s="781"/>
      <c r="E4" s="781"/>
      <c r="F4" s="781"/>
    </row>
    <row r="5" spans="1:6" ht="24.75" customHeight="1" x14ac:dyDescent="0.3">
      <c r="A5" s="564"/>
      <c r="B5" s="1284" t="s">
        <v>558</v>
      </c>
      <c r="C5" s="1284" t="s">
        <v>559</v>
      </c>
      <c r="D5" s="1284" t="s">
        <v>560</v>
      </c>
      <c r="E5" s="1284" t="s">
        <v>561</v>
      </c>
      <c r="F5" s="1284" t="s">
        <v>562</v>
      </c>
    </row>
    <row r="6" spans="1:6" ht="30" customHeight="1" x14ac:dyDescent="0.3">
      <c r="A6" s="565"/>
      <c r="B6" s="1285"/>
      <c r="C6" s="1285"/>
      <c r="D6" s="1285"/>
      <c r="E6" s="1285"/>
      <c r="F6" s="1285"/>
    </row>
    <row r="7" spans="1:6" x14ac:dyDescent="0.3">
      <c r="A7" s="131">
        <v>1997</v>
      </c>
      <c r="B7" s="849">
        <v>-27361</v>
      </c>
      <c r="C7" s="849">
        <v>402938</v>
      </c>
      <c r="D7" s="849">
        <v>150829</v>
      </c>
      <c r="E7" s="849">
        <v>252109</v>
      </c>
      <c r="F7" s="849">
        <v>375577</v>
      </c>
    </row>
    <row r="8" spans="1:6" x14ac:dyDescent="0.3">
      <c r="A8" s="132">
        <v>1998</v>
      </c>
      <c r="B8" s="850">
        <v>-5381</v>
      </c>
      <c r="C8" s="850">
        <v>185156</v>
      </c>
      <c r="D8" s="850">
        <v>77437</v>
      </c>
      <c r="E8" s="850">
        <v>107719</v>
      </c>
      <c r="F8" s="850">
        <v>179775</v>
      </c>
    </row>
    <row r="9" spans="1:6" x14ac:dyDescent="0.3">
      <c r="A9" s="132">
        <v>1999</v>
      </c>
      <c r="B9" s="850">
        <v>-73261</v>
      </c>
      <c r="C9" s="850">
        <v>174596</v>
      </c>
      <c r="D9" s="850">
        <v>54027</v>
      </c>
      <c r="E9" s="850">
        <v>120569</v>
      </c>
      <c r="F9" s="850">
        <v>101335</v>
      </c>
    </row>
    <row r="10" spans="1:6" x14ac:dyDescent="0.3">
      <c r="A10" s="132">
        <v>2000</v>
      </c>
      <c r="B10" s="850">
        <v>-5846</v>
      </c>
      <c r="C10" s="850">
        <v>218960</v>
      </c>
      <c r="D10" s="850">
        <v>57655</v>
      </c>
      <c r="E10" s="850">
        <v>161305</v>
      </c>
      <c r="F10" s="850">
        <v>213114</v>
      </c>
    </row>
    <row r="11" spans="1:6" x14ac:dyDescent="0.3">
      <c r="A11" s="132">
        <v>2001</v>
      </c>
      <c r="B11" s="850">
        <v>9034</v>
      </c>
      <c r="C11" s="850">
        <v>128986</v>
      </c>
      <c r="D11" s="850">
        <v>56085</v>
      </c>
      <c r="E11" s="850">
        <v>72901</v>
      </c>
      <c r="F11" s="850">
        <v>138020</v>
      </c>
    </row>
    <row r="12" spans="1:6" x14ac:dyDescent="0.3">
      <c r="A12" s="132">
        <v>2002</v>
      </c>
      <c r="B12" s="850">
        <v>-39450</v>
      </c>
      <c r="C12" s="850">
        <v>88047</v>
      </c>
      <c r="D12" s="850">
        <v>31853</v>
      </c>
      <c r="E12" s="850">
        <v>56194</v>
      </c>
      <c r="F12" s="850">
        <v>48597</v>
      </c>
    </row>
    <row r="13" spans="1:6" x14ac:dyDescent="0.3">
      <c r="A13" s="132">
        <v>2003</v>
      </c>
      <c r="B13" s="850">
        <v>-3781</v>
      </c>
      <c r="C13" s="850">
        <v>114136</v>
      </c>
      <c r="D13" s="850">
        <v>38089</v>
      </c>
      <c r="E13" s="850">
        <v>76047</v>
      </c>
      <c r="F13" s="850">
        <v>110355</v>
      </c>
    </row>
    <row r="14" spans="1:6" x14ac:dyDescent="0.3">
      <c r="A14" s="132">
        <v>2004</v>
      </c>
      <c r="B14" s="850">
        <v>123324</v>
      </c>
      <c r="C14" s="850">
        <v>473144</v>
      </c>
      <c r="D14" s="850">
        <v>172579</v>
      </c>
      <c r="E14" s="850">
        <v>300565</v>
      </c>
      <c r="F14" s="850">
        <v>596468</v>
      </c>
    </row>
    <row r="15" spans="1:6" x14ac:dyDescent="0.3">
      <c r="A15" s="132">
        <v>2005</v>
      </c>
      <c r="B15" s="850">
        <v>455179.34152000002</v>
      </c>
      <c r="C15" s="850">
        <v>1264244.4081100002</v>
      </c>
      <c r="D15" s="850">
        <v>613157.54494000005</v>
      </c>
      <c r="E15" s="850">
        <v>651086.86317000003</v>
      </c>
      <c r="F15" s="850">
        <v>1719423.7496300002</v>
      </c>
    </row>
    <row r="16" spans="1:6" x14ac:dyDescent="0.3">
      <c r="A16" s="132">
        <v>2006</v>
      </c>
      <c r="B16" s="850">
        <v>496108.64373000001</v>
      </c>
      <c r="C16" s="850">
        <v>4078834.8112500003</v>
      </c>
      <c r="D16" s="850">
        <v>1998691.7108700001</v>
      </c>
      <c r="E16" s="850">
        <v>2080143.10038</v>
      </c>
      <c r="F16" s="850">
        <v>4574943.4549799999</v>
      </c>
    </row>
    <row r="17" spans="1:7" x14ac:dyDescent="0.3">
      <c r="A17" s="132">
        <v>2007</v>
      </c>
      <c r="B17" s="850">
        <v>1152329.8</v>
      </c>
      <c r="C17" s="850">
        <v>5054366.1882700007</v>
      </c>
      <c r="D17" s="850">
        <v>3299199.5749400002</v>
      </c>
      <c r="E17" s="850">
        <v>1755166.6133300001</v>
      </c>
      <c r="F17" s="850">
        <v>6206695.9882700006</v>
      </c>
    </row>
    <row r="18" spans="1:7" x14ac:dyDescent="0.3">
      <c r="A18" s="132">
        <v>2008</v>
      </c>
      <c r="B18" s="850">
        <v>-336375.13752000115</v>
      </c>
      <c r="C18" s="850">
        <v>4680595.0784200002</v>
      </c>
      <c r="D18" s="850">
        <v>3220332.4036000003</v>
      </c>
      <c r="E18" s="850">
        <v>1460262.6748199998</v>
      </c>
      <c r="F18" s="850">
        <v>4344219.9408999998</v>
      </c>
    </row>
    <row r="19" spans="1:7" x14ac:dyDescent="0.3">
      <c r="A19" s="132">
        <v>2009</v>
      </c>
      <c r="B19" s="850">
        <v>-560889.04473000043</v>
      </c>
      <c r="C19" s="850">
        <v>2068563.1776865458</v>
      </c>
      <c r="D19" s="850">
        <v>1316424.9252485009</v>
      </c>
      <c r="E19" s="850">
        <v>752138.25243804511</v>
      </c>
      <c r="F19" s="850">
        <v>1507674.1329565456</v>
      </c>
    </row>
    <row r="20" spans="1:7" x14ac:dyDescent="0.3">
      <c r="A20" s="132">
        <v>2010</v>
      </c>
      <c r="B20" s="850">
        <v>-117735.42530000233</v>
      </c>
      <c r="C20" s="850">
        <v>3783051.6724212249</v>
      </c>
      <c r="D20" s="850">
        <v>2155591.6905840379</v>
      </c>
      <c r="E20" s="850">
        <v>1627459.981837187</v>
      </c>
      <c r="F20" s="850">
        <v>3665316.2471212223</v>
      </c>
    </row>
    <row r="21" spans="1:7" x14ac:dyDescent="0.3">
      <c r="A21" s="132">
        <v>2011</v>
      </c>
      <c r="B21" s="850">
        <v>817724</v>
      </c>
      <c r="C21" s="850">
        <v>3965765</v>
      </c>
      <c r="D21" s="850">
        <v>3033472</v>
      </c>
      <c r="E21" s="850">
        <v>932293</v>
      </c>
      <c r="F21" s="850">
        <v>4783490</v>
      </c>
    </row>
    <row r="22" spans="1:7" x14ac:dyDescent="0.3">
      <c r="A22" s="132">
        <v>2012</v>
      </c>
      <c r="B22" s="850">
        <v>891034</v>
      </c>
      <c r="C22" s="850">
        <v>3278909</v>
      </c>
      <c r="D22" s="850">
        <v>2712763</v>
      </c>
      <c r="E22" s="850">
        <v>566147</v>
      </c>
      <c r="F22" s="850">
        <v>4169943</v>
      </c>
    </row>
    <row r="23" spans="1:7" x14ac:dyDescent="0.3">
      <c r="A23" s="132">
        <v>2013</v>
      </c>
      <c r="B23" s="850">
        <v>-135651</v>
      </c>
      <c r="C23" s="850">
        <v>3129199</v>
      </c>
      <c r="D23" s="850">
        <v>2302008</v>
      </c>
      <c r="E23" s="850">
        <v>827191</v>
      </c>
      <c r="F23" s="850">
        <v>2993549</v>
      </c>
    </row>
    <row r="24" spans="1:7" x14ac:dyDescent="0.3">
      <c r="A24" s="132">
        <v>2014</v>
      </c>
      <c r="B24" s="850">
        <v>-139897.21316057301</v>
      </c>
      <c r="C24" s="850">
        <v>2642656.7148364577</v>
      </c>
      <c r="D24" s="850">
        <v>1989508.2006293277</v>
      </c>
      <c r="E24" s="850">
        <v>653148.51420712972</v>
      </c>
      <c r="F24" s="850">
        <v>2502759.5016758847</v>
      </c>
    </row>
    <row r="25" spans="1:7" x14ac:dyDescent="0.3">
      <c r="A25" s="132">
        <v>2015</v>
      </c>
      <c r="B25" s="850">
        <v>332751.65555371251</v>
      </c>
      <c r="C25" s="850">
        <v>1675908.9156503216</v>
      </c>
      <c r="D25" s="850">
        <v>1523610.7556618103</v>
      </c>
      <c r="E25" s="850">
        <v>152298.15998851135</v>
      </c>
      <c r="F25" s="850">
        <v>2008660.5712040341</v>
      </c>
    </row>
    <row r="26" spans="1:7" x14ac:dyDescent="0.3">
      <c r="A26" s="132">
        <v>2016</v>
      </c>
      <c r="B26" s="850">
        <v>-724578.75722851907</v>
      </c>
      <c r="C26" s="850">
        <v>725717.9718425225</v>
      </c>
      <c r="D26" s="850">
        <v>643366.98752692528</v>
      </c>
      <c r="E26" s="850">
        <v>82350.984315597205</v>
      </c>
      <c r="F26" s="850">
        <v>1139.2146140036621</v>
      </c>
    </row>
    <row r="27" spans="1:7" x14ac:dyDescent="0.3">
      <c r="A27" s="132">
        <v>2017</v>
      </c>
      <c r="B27" s="850">
        <v>-7168.1023315538278</v>
      </c>
      <c r="C27" s="850">
        <v>1279021.5196772318</v>
      </c>
      <c r="D27" s="850">
        <v>637365.66156097292</v>
      </c>
      <c r="E27" s="851">
        <v>530655.85811625898</v>
      </c>
      <c r="F27" s="850">
        <v>1271853.417345678</v>
      </c>
    </row>
    <row r="28" spans="1:7" x14ac:dyDescent="0.3">
      <c r="A28" s="132">
        <v>2018</v>
      </c>
      <c r="B28" s="850">
        <v>485931.66854387912</v>
      </c>
      <c r="C28" s="851">
        <v>1920002.9996800923</v>
      </c>
      <c r="D28" s="851">
        <v>1419532.1632892203</v>
      </c>
      <c r="E28" s="851">
        <v>500470.83639087219</v>
      </c>
      <c r="F28" s="851">
        <v>2405934.6682239715</v>
      </c>
      <c r="G28" s="354"/>
    </row>
    <row r="29" spans="1:7" x14ac:dyDescent="0.3">
      <c r="A29" s="132">
        <v>2019</v>
      </c>
      <c r="B29" s="850">
        <v>868110.41200000001</v>
      </c>
      <c r="C29" s="851">
        <v>1852383.5529999998</v>
      </c>
      <c r="D29" s="851">
        <v>1452312.1709999999</v>
      </c>
      <c r="E29" s="851">
        <v>400071.38199999998</v>
      </c>
      <c r="F29" s="851">
        <v>2720493.9649999999</v>
      </c>
      <c r="G29" s="354"/>
    </row>
    <row r="30" spans="1:7" x14ac:dyDescent="0.3">
      <c r="A30" s="132">
        <v>2020</v>
      </c>
      <c r="B30" s="851">
        <v>-114941.91700000013</v>
      </c>
      <c r="C30" s="851">
        <v>1814638.0929999999</v>
      </c>
      <c r="D30" s="851">
        <v>1533602.7759999998</v>
      </c>
      <c r="E30" s="851">
        <v>281035.31699999998</v>
      </c>
      <c r="F30" s="851">
        <v>1699696.1759999997</v>
      </c>
      <c r="G30" s="354"/>
    </row>
    <row r="31" spans="1:7" x14ac:dyDescent="0.3">
      <c r="A31" s="132">
        <v>2021</v>
      </c>
      <c r="B31" s="851">
        <v>386828.30290354381</v>
      </c>
      <c r="C31" s="851">
        <v>3431736.6187991975</v>
      </c>
      <c r="D31" s="851">
        <v>2637163.1003289539</v>
      </c>
      <c r="E31" s="851">
        <v>794573.51847024332</v>
      </c>
      <c r="F31" s="851">
        <v>3818564.9217027412</v>
      </c>
      <c r="G31" s="354"/>
    </row>
    <row r="32" spans="1:7" x14ac:dyDescent="0.3">
      <c r="A32" s="858" t="s">
        <v>696</v>
      </c>
      <c r="B32" s="852">
        <v>1871841.2160000009</v>
      </c>
      <c r="C32" s="852">
        <v>3472486.29</v>
      </c>
      <c r="D32" s="852">
        <v>2800584.2889999999</v>
      </c>
      <c r="E32" s="852">
        <v>671902.00100000005</v>
      </c>
      <c r="F32" s="852">
        <v>5344327.506000001</v>
      </c>
      <c r="G32" s="354"/>
    </row>
    <row r="33" spans="1:7" x14ac:dyDescent="0.3">
      <c r="A33" s="859" t="s">
        <v>697</v>
      </c>
      <c r="B33" s="853">
        <v>1611611.1359999995</v>
      </c>
      <c r="C33" s="854">
        <v>3629274.6799999997</v>
      </c>
      <c r="D33" s="854">
        <v>2938520.449</v>
      </c>
      <c r="E33" s="855">
        <v>690754.23100000003</v>
      </c>
      <c r="F33" s="854">
        <v>5240885.8159999996</v>
      </c>
      <c r="G33" s="354"/>
    </row>
    <row r="34" spans="1:7" x14ac:dyDescent="0.3">
      <c r="A34" s="781" t="s">
        <v>699</v>
      </c>
      <c r="B34" s="856"/>
      <c r="C34" s="856"/>
      <c r="D34" s="856"/>
      <c r="E34" s="856"/>
      <c r="F34" s="856"/>
    </row>
    <row r="35" spans="1:7" x14ac:dyDescent="0.3">
      <c r="A35" s="25" t="s">
        <v>21</v>
      </c>
    </row>
    <row r="36" spans="1:7" x14ac:dyDescent="0.3">
      <c r="B36" s="857"/>
      <c r="C36" s="857"/>
      <c r="D36" s="857"/>
      <c r="E36" s="857"/>
      <c r="F36" s="857"/>
    </row>
    <row r="37" spans="1:7" x14ac:dyDescent="0.3">
      <c r="B37" s="95"/>
      <c r="C37" s="95"/>
      <c r="D37" s="95"/>
      <c r="E37" s="95"/>
      <c r="F37" s="95"/>
    </row>
  </sheetData>
  <mergeCells count="7">
    <mergeCell ref="A2:F2"/>
    <mergeCell ref="A3:F3"/>
    <mergeCell ref="B5:B6"/>
    <mergeCell ref="C5:C6"/>
    <mergeCell ref="D5:D6"/>
    <mergeCell ref="E5:E6"/>
    <mergeCell ref="F5:F6"/>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7FC53-A5CD-49B9-92BB-9D81F37D4501}">
  <dimension ref="A1:Q49"/>
  <sheetViews>
    <sheetView showGridLines="0" workbookViewId="0">
      <selection activeCell="M31" sqref="M31"/>
    </sheetView>
  </sheetViews>
  <sheetFormatPr baseColWidth="10" defaultColWidth="10.453125" defaultRowHeight="13" x14ac:dyDescent="0.3"/>
  <cols>
    <col min="1" max="1" width="33.453125" style="4" customWidth="1"/>
    <col min="2" max="2" width="11.453125" style="4" customWidth="1"/>
    <col min="3" max="3" width="13" style="4" customWidth="1"/>
    <col min="4" max="4" width="11.453125" style="4" customWidth="1"/>
    <col min="5" max="5" width="13" style="4" customWidth="1"/>
    <col min="6" max="6" width="16.453125" style="4" customWidth="1"/>
    <col min="7" max="10" width="10.453125" style="4"/>
    <col min="11" max="11" width="11.453125" style="4" customWidth="1"/>
    <col min="12" max="16384" width="10.453125" style="4"/>
  </cols>
  <sheetData>
    <row r="1" spans="1:9" x14ac:dyDescent="0.3">
      <c r="A1" s="166" t="s">
        <v>52</v>
      </c>
      <c r="D1" s="434"/>
    </row>
    <row r="2" spans="1:9" x14ac:dyDescent="0.3">
      <c r="A2" s="166" t="s">
        <v>603</v>
      </c>
    </row>
    <row r="3" spans="1:9" x14ac:dyDescent="0.3">
      <c r="A3" s="4" t="s">
        <v>747</v>
      </c>
    </row>
    <row r="5" spans="1:9" ht="40.25" customHeight="1" x14ac:dyDescent="0.3">
      <c r="A5" s="180"/>
      <c r="B5" s="173" t="s">
        <v>23</v>
      </c>
      <c r="C5" s="173" t="s">
        <v>595</v>
      </c>
      <c r="D5" s="173" t="s">
        <v>598</v>
      </c>
      <c r="E5" s="173" t="s">
        <v>599</v>
      </c>
      <c r="F5" s="174" t="s">
        <v>604</v>
      </c>
      <c r="G5" s="181"/>
    </row>
    <row r="6" spans="1:9" x14ac:dyDescent="0.3">
      <c r="A6" s="1" t="s">
        <v>53</v>
      </c>
      <c r="B6" s="255">
        <v>51718676.117120229</v>
      </c>
      <c r="C6" s="255">
        <v>49134268.327711202</v>
      </c>
      <c r="D6" s="255">
        <v>50477419.178551599</v>
      </c>
      <c r="E6" s="749">
        <v>-2.4</v>
      </c>
      <c r="F6" s="255">
        <v>1343150.8508403972</v>
      </c>
      <c r="G6" s="750"/>
      <c r="H6" s="30"/>
      <c r="I6" s="30"/>
    </row>
    <row r="7" spans="1:9" x14ac:dyDescent="0.3">
      <c r="A7" s="271" t="s">
        <v>54</v>
      </c>
      <c r="B7" s="256">
        <v>43092916.773421317</v>
      </c>
      <c r="C7" s="256">
        <v>39439036.318731658</v>
      </c>
      <c r="D7" s="256">
        <v>41845946.116186075</v>
      </c>
      <c r="E7" s="393">
        <v>-2.8936789398399276</v>
      </c>
      <c r="F7" s="256">
        <v>2406909.7974544168</v>
      </c>
      <c r="G7" s="750"/>
      <c r="H7" s="30"/>
      <c r="I7" s="30"/>
    </row>
    <row r="8" spans="1:9" x14ac:dyDescent="0.3">
      <c r="A8" s="395" t="s">
        <v>55</v>
      </c>
      <c r="B8" s="391">
        <v>1707338.2553743839</v>
      </c>
      <c r="C8" s="391">
        <v>1612932.5977838475</v>
      </c>
      <c r="D8" s="391">
        <v>1931733.757153122</v>
      </c>
      <c r="E8" s="396">
        <v>13.143002042646357</v>
      </c>
      <c r="F8" s="391">
        <v>318801.15936927451</v>
      </c>
      <c r="G8" s="750"/>
      <c r="H8" s="30"/>
      <c r="I8" s="30"/>
    </row>
    <row r="9" spans="1:9" x14ac:dyDescent="0.3">
      <c r="A9" s="395" t="s">
        <v>56</v>
      </c>
      <c r="B9" s="391">
        <v>41385578.518046938</v>
      </c>
      <c r="C9" s="391">
        <v>37826103.72094781</v>
      </c>
      <c r="D9" s="391">
        <v>39914212.359032951</v>
      </c>
      <c r="E9" s="396">
        <v>-3.5552629966797977</v>
      </c>
      <c r="F9" s="391">
        <v>2088108.6380851418</v>
      </c>
      <c r="G9" s="750"/>
      <c r="H9" s="30"/>
      <c r="I9" s="30"/>
    </row>
    <row r="10" spans="1:9" x14ac:dyDescent="0.3">
      <c r="A10" s="170" t="s">
        <v>57</v>
      </c>
      <c r="B10" s="256">
        <v>1082968.3699854698</v>
      </c>
      <c r="C10" s="256">
        <v>1778710.8722705273</v>
      </c>
      <c r="D10" s="256">
        <v>413987.67740224814</v>
      </c>
      <c r="E10" s="393">
        <v>-61.772874547776254</v>
      </c>
      <c r="F10" s="256">
        <v>-1364723.1948682792</v>
      </c>
      <c r="G10" s="750"/>
      <c r="H10" s="30"/>
      <c r="I10" s="30"/>
    </row>
    <row r="11" spans="1:9" x14ac:dyDescent="0.3">
      <c r="A11" s="170" t="s">
        <v>58</v>
      </c>
      <c r="B11" s="256">
        <v>3116880.6693936335</v>
      </c>
      <c r="C11" s="256">
        <v>2986590.5069590621</v>
      </c>
      <c r="D11" s="256">
        <v>2327565.6266432372</v>
      </c>
      <c r="E11" s="393">
        <v>-25.323877506800795</v>
      </c>
      <c r="F11" s="256">
        <v>-659024.88031582488</v>
      </c>
      <c r="G11" s="750"/>
      <c r="H11" s="30"/>
      <c r="I11" s="30"/>
    </row>
    <row r="12" spans="1:9" ht="14.5" x14ac:dyDescent="0.3">
      <c r="A12" s="182" t="s">
        <v>59</v>
      </c>
      <c r="B12" s="259">
        <v>4425910.304319798</v>
      </c>
      <c r="C12" s="259">
        <v>4929930.6297500003</v>
      </c>
      <c r="D12" s="259">
        <v>5889919.75832</v>
      </c>
      <c r="E12" s="394">
        <v>33.078154624401044</v>
      </c>
      <c r="F12" s="259">
        <v>959989.12856999971</v>
      </c>
      <c r="G12" s="750"/>
      <c r="H12" s="30"/>
      <c r="I12" s="30"/>
    </row>
    <row r="13" spans="1:9" x14ac:dyDescent="0.3">
      <c r="A13" s="1098" t="s">
        <v>739</v>
      </c>
      <c r="B13" s="1098"/>
      <c r="C13" s="1098"/>
      <c r="D13" s="1098"/>
      <c r="E13" s="1098"/>
      <c r="F13" s="1098"/>
    </row>
    <row r="14" spans="1:9" x14ac:dyDescent="0.3">
      <c r="A14" s="1091"/>
      <c r="B14" s="1091"/>
      <c r="C14" s="1091"/>
      <c r="D14" s="1091"/>
      <c r="E14" s="1091"/>
      <c r="F14" s="1091"/>
    </row>
    <row r="15" spans="1:9" ht="17" customHeight="1" x14ac:dyDescent="0.3">
      <c r="A15" s="1091" t="s">
        <v>60</v>
      </c>
      <c r="B15" s="1091"/>
      <c r="C15" s="1091"/>
      <c r="D15" s="1091"/>
      <c r="E15" s="1091"/>
      <c r="F15" s="1091"/>
    </row>
    <row r="16" spans="1:9" x14ac:dyDescent="0.3">
      <c r="A16" s="1091"/>
      <c r="B16" s="1091"/>
      <c r="C16" s="1091"/>
      <c r="D16" s="1091"/>
      <c r="E16" s="1091"/>
      <c r="F16" s="1091"/>
    </row>
    <row r="17" spans="1:17" x14ac:dyDescent="0.3">
      <c r="A17" s="1091"/>
      <c r="B17" s="1091"/>
      <c r="C17" s="1091"/>
      <c r="D17" s="1091"/>
      <c r="E17" s="1091"/>
      <c r="F17" s="1091"/>
    </row>
    <row r="18" spans="1:17" x14ac:dyDescent="0.3">
      <c r="A18" s="5" t="s">
        <v>21</v>
      </c>
    </row>
    <row r="20" spans="1:17" x14ac:dyDescent="0.3">
      <c r="C20" s="7"/>
      <c r="D20" s="7"/>
      <c r="E20" s="7"/>
      <c r="F20" s="7"/>
      <c r="G20" s="7"/>
      <c r="H20" s="7"/>
      <c r="I20" s="7"/>
      <c r="J20" s="7"/>
      <c r="K20" s="7"/>
      <c r="L20" s="7"/>
      <c r="M20" s="7"/>
    </row>
    <row r="21" spans="1:17" x14ac:dyDescent="0.3">
      <c r="B21" s="166"/>
      <c r="C21" s="6"/>
      <c r="D21" s="7"/>
      <c r="E21" s="7"/>
      <c r="F21" s="6"/>
      <c r="G21" s="7"/>
      <c r="H21" s="7"/>
      <c r="I21" s="7"/>
      <c r="J21" s="7"/>
      <c r="K21" s="388"/>
      <c r="L21" s="7"/>
      <c r="M21" s="7"/>
      <c r="N21" s="1048"/>
      <c r="O21" s="1048"/>
      <c r="P21" s="1048"/>
      <c r="Q21" s="1048"/>
    </row>
    <row r="22" spans="1:17" x14ac:dyDescent="0.3">
      <c r="B22" s="30"/>
      <c r="C22" s="388"/>
      <c r="D22" s="389"/>
      <c r="E22" s="7"/>
      <c r="F22" s="388"/>
      <c r="G22" s="1049"/>
      <c r="H22" s="102"/>
      <c r="I22" s="7"/>
      <c r="J22" s="388"/>
      <c r="K22" s="389"/>
      <c r="L22" s="7"/>
      <c r="M22" s="7"/>
      <c r="N22" s="1048"/>
      <c r="O22" s="1048"/>
      <c r="P22" s="1048"/>
      <c r="Q22" s="1048"/>
    </row>
    <row r="23" spans="1:17" x14ac:dyDescent="0.3">
      <c r="B23" s="30"/>
      <c r="C23" s="388"/>
      <c r="D23" s="389"/>
      <c r="E23" s="7"/>
      <c r="F23" s="388"/>
      <c r="G23" s="1049"/>
      <c r="H23" s="102"/>
      <c r="I23" s="7"/>
      <c r="J23" s="388"/>
      <c r="K23" s="389"/>
      <c r="L23" s="7"/>
      <c r="M23" s="7"/>
      <c r="N23" s="1048"/>
      <c r="O23" s="1048"/>
      <c r="P23" s="1048"/>
      <c r="Q23" s="1048"/>
    </row>
    <row r="24" spans="1:17" x14ac:dyDescent="0.3">
      <c r="B24" s="30"/>
      <c r="C24" s="388"/>
      <c r="D24" s="389"/>
      <c r="E24" s="7"/>
      <c r="F24" s="388"/>
      <c r="G24" s="1049"/>
      <c r="H24" s="102"/>
      <c r="I24" s="7"/>
      <c r="J24" s="388"/>
      <c r="K24" s="389"/>
      <c r="L24" s="7"/>
      <c r="M24" s="7"/>
      <c r="N24" s="1048"/>
      <c r="O24" s="1048"/>
      <c r="P24" s="1048"/>
      <c r="Q24" s="1048"/>
    </row>
    <row r="25" spans="1:17" x14ac:dyDescent="0.3">
      <c r="B25" s="30"/>
      <c r="C25" s="388"/>
      <c r="D25" s="389"/>
      <c r="E25" s="7"/>
      <c r="F25" s="388"/>
      <c r="G25" s="1049"/>
      <c r="H25" s="102"/>
      <c r="I25" s="7"/>
      <c r="J25" s="388"/>
      <c r="K25" s="389"/>
      <c r="L25" s="7"/>
      <c r="M25" s="7"/>
      <c r="N25" s="1048"/>
      <c r="O25" s="1048"/>
      <c r="P25" s="1048"/>
      <c r="Q25" s="1048"/>
    </row>
    <row r="26" spans="1:17" x14ac:dyDescent="0.3">
      <c r="B26" s="30"/>
      <c r="C26" s="388"/>
      <c r="D26" s="389"/>
      <c r="E26" s="7"/>
      <c r="F26" s="388"/>
      <c r="G26" s="1049"/>
      <c r="H26" s="102"/>
      <c r="I26" s="7"/>
      <c r="J26" s="388"/>
      <c r="K26" s="389"/>
      <c r="L26" s="7"/>
      <c r="M26" s="7"/>
      <c r="N26" s="1048"/>
      <c r="O26" s="1048"/>
      <c r="P26" s="1048"/>
      <c r="Q26" s="1048"/>
    </row>
    <row r="27" spans="1:17" x14ac:dyDescent="0.3">
      <c r="B27" s="30"/>
      <c r="C27" s="388"/>
      <c r="D27" s="389"/>
      <c r="E27" s="7"/>
      <c r="F27" s="388"/>
      <c r="G27" s="1049"/>
      <c r="H27" s="102"/>
      <c r="I27" s="7"/>
      <c r="J27" s="388"/>
      <c r="K27" s="389"/>
      <c r="L27" s="7"/>
      <c r="M27" s="7"/>
      <c r="N27" s="1048"/>
      <c r="O27" s="1048"/>
      <c r="P27" s="1048"/>
      <c r="Q27" s="1048"/>
    </row>
    <row r="28" spans="1:17" x14ac:dyDescent="0.3">
      <c r="B28" s="30"/>
      <c r="C28" s="388"/>
      <c r="D28" s="389"/>
      <c r="E28" s="7"/>
      <c r="F28" s="388"/>
      <c r="G28" s="1049"/>
      <c r="H28" s="102"/>
      <c r="I28" s="7"/>
      <c r="J28" s="388"/>
      <c r="K28" s="389"/>
      <c r="L28" s="7"/>
      <c r="M28" s="7"/>
      <c r="N28" s="1048"/>
      <c r="O28" s="1048"/>
      <c r="P28" s="1048"/>
      <c r="Q28" s="1048"/>
    </row>
    <row r="29" spans="1:17" x14ac:dyDescent="0.3">
      <c r="C29" s="7"/>
      <c r="D29" s="7"/>
      <c r="E29" s="7"/>
      <c r="F29" s="7"/>
      <c r="G29" s="7"/>
      <c r="H29" s="7"/>
      <c r="I29" s="7"/>
      <c r="J29" s="7"/>
      <c r="K29" s="7"/>
      <c r="L29" s="7"/>
      <c r="M29" s="7"/>
    </row>
    <row r="30" spans="1:17" x14ac:dyDescent="0.3">
      <c r="C30" s="7"/>
      <c r="D30" s="7"/>
      <c r="E30" s="7"/>
      <c r="F30" s="7"/>
      <c r="G30" s="7"/>
      <c r="H30" s="7"/>
      <c r="I30" s="7"/>
      <c r="J30" s="7"/>
      <c r="K30" s="7"/>
      <c r="L30" s="7"/>
      <c r="M30" s="7"/>
    </row>
    <row r="31" spans="1:17" x14ac:dyDescent="0.3">
      <c r="C31" s="7"/>
      <c r="D31" s="7"/>
      <c r="E31" s="7"/>
      <c r="F31" s="7"/>
      <c r="G31" s="7"/>
      <c r="H31" s="7"/>
      <c r="I31" s="7"/>
      <c r="J31" s="7"/>
      <c r="K31" s="7"/>
      <c r="L31" s="7"/>
      <c r="M31" s="7"/>
    </row>
    <row r="32" spans="1:17" x14ac:dyDescent="0.3">
      <c r="C32" s="7"/>
      <c r="D32" s="7"/>
      <c r="E32" s="7"/>
      <c r="F32" s="7"/>
      <c r="G32" s="7"/>
      <c r="H32" s="7"/>
      <c r="I32" s="7"/>
      <c r="J32" s="7"/>
      <c r="K32" s="7"/>
      <c r="L32" s="7"/>
      <c r="M32" s="7"/>
    </row>
    <row r="33" spans="2:13" x14ac:dyDescent="0.3">
      <c r="C33" s="7"/>
      <c r="D33" s="7"/>
      <c r="E33" s="7"/>
      <c r="F33" s="7"/>
      <c r="G33" s="7"/>
      <c r="H33" s="7"/>
      <c r="I33" s="7"/>
      <c r="J33" s="7"/>
      <c r="K33" s="7"/>
      <c r="L33" s="7"/>
      <c r="M33" s="7"/>
    </row>
    <row r="34" spans="2:13" x14ac:dyDescent="0.3">
      <c r="C34" s="7"/>
      <c r="D34" s="7"/>
      <c r="E34" s="7"/>
      <c r="F34" s="7"/>
      <c r="G34" s="7"/>
      <c r="H34" s="7"/>
      <c r="I34" s="7"/>
      <c r="J34" s="7"/>
      <c r="K34" s="7"/>
      <c r="L34" s="7"/>
      <c r="M34" s="7"/>
    </row>
    <row r="35" spans="2:13" x14ac:dyDescent="0.3">
      <c r="B35" s="46"/>
      <c r="C35" s="46"/>
      <c r="D35" s="46"/>
      <c r="F35" s="46"/>
    </row>
    <row r="36" spans="2:13" x14ac:dyDescent="0.3">
      <c r="B36" s="46"/>
      <c r="C36" s="46"/>
      <c r="D36" s="46"/>
      <c r="F36" s="46"/>
    </row>
    <row r="37" spans="2:13" x14ac:dyDescent="0.3">
      <c r="B37" s="46"/>
      <c r="C37" s="46"/>
      <c r="D37" s="46"/>
      <c r="F37" s="46"/>
    </row>
    <row r="38" spans="2:13" x14ac:dyDescent="0.3">
      <c r="B38" s="46"/>
      <c r="C38" s="46"/>
      <c r="D38" s="46"/>
      <c r="F38" s="46"/>
    </row>
    <row r="39" spans="2:13" x14ac:dyDescent="0.3">
      <c r="B39" s="46"/>
      <c r="C39" s="46"/>
      <c r="D39" s="46"/>
      <c r="F39" s="46"/>
    </row>
    <row r="40" spans="2:13" x14ac:dyDescent="0.3">
      <c r="B40" s="46"/>
      <c r="C40" s="46"/>
      <c r="D40" s="46"/>
      <c r="F40" s="46"/>
    </row>
    <row r="41" spans="2:13" x14ac:dyDescent="0.3">
      <c r="B41" s="46"/>
      <c r="C41" s="46"/>
      <c r="D41" s="46"/>
      <c r="F41" s="46"/>
    </row>
    <row r="43" spans="2:13" x14ac:dyDescent="0.3">
      <c r="B43" s="46"/>
      <c r="C43" s="46"/>
      <c r="D43" s="46"/>
      <c r="E43" s="46"/>
      <c r="F43" s="46"/>
    </row>
    <row r="44" spans="2:13" x14ac:dyDescent="0.3">
      <c r="B44" s="46"/>
      <c r="C44" s="46"/>
      <c r="D44" s="46"/>
      <c r="E44" s="46"/>
      <c r="F44" s="46"/>
    </row>
    <row r="45" spans="2:13" x14ac:dyDescent="0.3">
      <c r="B45" s="46"/>
      <c r="C45" s="46"/>
      <c r="D45" s="46"/>
      <c r="E45" s="46"/>
      <c r="F45" s="46"/>
    </row>
    <row r="46" spans="2:13" x14ac:dyDescent="0.3">
      <c r="B46" s="46"/>
      <c r="C46" s="46"/>
      <c r="D46" s="46"/>
      <c r="E46" s="46"/>
      <c r="F46" s="46"/>
    </row>
    <row r="47" spans="2:13" x14ac:dyDescent="0.3">
      <c r="B47" s="46"/>
      <c r="C47" s="46"/>
      <c r="D47" s="46"/>
      <c r="E47" s="46"/>
      <c r="F47" s="46"/>
    </row>
    <row r="48" spans="2:13" x14ac:dyDescent="0.3">
      <c r="B48" s="46"/>
      <c r="C48" s="46"/>
      <c r="D48" s="46"/>
      <c r="E48" s="46"/>
      <c r="F48" s="46"/>
    </row>
    <row r="49" spans="2:6" x14ac:dyDescent="0.3">
      <c r="B49" s="46"/>
      <c r="C49" s="46"/>
      <c r="D49" s="46"/>
      <c r="E49" s="46"/>
      <c r="F49" s="46"/>
    </row>
  </sheetData>
  <mergeCells count="2">
    <mergeCell ref="A13:F14"/>
    <mergeCell ref="A15:F17"/>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D206E-6160-4097-991F-2BE3AB942710}">
  <dimension ref="A1:F57"/>
  <sheetViews>
    <sheetView tabSelected="1" workbookViewId="0">
      <selection activeCell="A47" sqref="A47"/>
    </sheetView>
  </sheetViews>
  <sheetFormatPr baseColWidth="10" defaultColWidth="11.453125" defaultRowHeight="13" x14ac:dyDescent="0.3"/>
  <cols>
    <col min="1" max="1" width="61.453125" style="7" bestFit="1" customWidth="1"/>
    <col min="2" max="2" width="11.453125" style="7"/>
    <col min="3" max="3" width="11.453125" style="7" customWidth="1"/>
    <col min="4" max="16384" width="11.453125" style="7"/>
  </cols>
  <sheetData>
    <row r="1" spans="1:3" x14ac:dyDescent="0.3">
      <c r="A1" s="1283" t="s">
        <v>563</v>
      </c>
      <c r="B1" s="1283"/>
      <c r="C1" s="1283"/>
    </row>
    <row r="2" spans="1:3" x14ac:dyDescent="0.3">
      <c r="A2" s="1283" t="s">
        <v>700</v>
      </c>
      <c r="B2" s="1283"/>
      <c r="C2" s="1283"/>
    </row>
    <row r="3" spans="1:3" x14ac:dyDescent="0.3">
      <c r="A3" s="1283" t="s">
        <v>470</v>
      </c>
      <c r="B3" s="1283"/>
      <c r="C3" s="1283"/>
    </row>
    <row r="4" spans="1:3" x14ac:dyDescent="0.3">
      <c r="A4" s="1147" t="s">
        <v>638</v>
      </c>
      <c r="B4" s="1147"/>
      <c r="C4" s="1147"/>
    </row>
    <row r="5" spans="1:3" x14ac:dyDescent="0.3">
      <c r="A5" s="352"/>
      <c r="B5" s="352"/>
      <c r="C5" s="352"/>
    </row>
    <row r="6" spans="1:3" ht="15" customHeight="1" x14ac:dyDescent="0.3">
      <c r="A6" s="353"/>
      <c r="B6" s="1286" t="s">
        <v>639</v>
      </c>
      <c r="C6" s="1286" t="s">
        <v>166</v>
      </c>
    </row>
    <row r="7" spans="1:3" x14ac:dyDescent="0.3">
      <c r="A7" s="136"/>
      <c r="B7" s="1287"/>
      <c r="C7" s="1287"/>
    </row>
    <row r="8" spans="1:3" x14ac:dyDescent="0.3">
      <c r="A8" s="84" t="s">
        <v>471</v>
      </c>
      <c r="B8" s="860"/>
      <c r="C8" s="861"/>
    </row>
    <row r="9" spans="1:3" x14ac:dyDescent="0.3">
      <c r="A9" s="84" t="s">
        <v>8</v>
      </c>
      <c r="B9" s="862"/>
      <c r="C9" s="863"/>
    </row>
    <row r="10" spans="1:3" x14ac:dyDescent="0.3">
      <c r="A10" s="84" t="s">
        <v>564</v>
      </c>
      <c r="B10" s="864">
        <v>57433700.920053229</v>
      </c>
      <c r="C10" s="870">
        <v>21.69832583433783</v>
      </c>
    </row>
    <row r="11" spans="1:3" x14ac:dyDescent="0.3">
      <c r="A11" s="85" t="s">
        <v>473</v>
      </c>
      <c r="B11" s="860">
        <v>45749429.074074253</v>
      </c>
      <c r="C11" s="871">
        <v>17.284033640214034</v>
      </c>
    </row>
    <row r="12" spans="1:3" x14ac:dyDescent="0.3">
      <c r="A12" s="85" t="s">
        <v>474</v>
      </c>
      <c r="B12" s="860">
        <v>3546499.2855931758</v>
      </c>
      <c r="C12" s="871">
        <v>1.6058845306658343</v>
      </c>
    </row>
    <row r="13" spans="1:3" x14ac:dyDescent="0.3">
      <c r="A13" s="85" t="s">
        <v>475</v>
      </c>
      <c r="B13" s="860">
        <v>3210209.5123132775</v>
      </c>
      <c r="C13" s="871">
        <v>15.678149109548198</v>
      </c>
    </row>
    <row r="14" spans="1:3" x14ac:dyDescent="0.3">
      <c r="A14" s="85" t="s">
        <v>476</v>
      </c>
      <c r="B14" s="860">
        <v>131750.58433140541</v>
      </c>
      <c r="C14" s="871">
        <v>1.3398596266182554</v>
      </c>
    </row>
    <row r="15" spans="1:3" x14ac:dyDescent="0.3">
      <c r="A15" s="85" t="s">
        <v>477</v>
      </c>
      <c r="B15" s="860">
        <v>1130439.3264639999</v>
      </c>
      <c r="C15" s="871">
        <v>1.2128100902225418</v>
      </c>
    </row>
    <row r="16" spans="1:3" x14ac:dyDescent="0.3">
      <c r="A16" s="85" t="s">
        <v>478</v>
      </c>
      <c r="B16" s="860">
        <v>1352351.8632885425</v>
      </c>
      <c r="C16" s="871">
        <v>4.9775080865267524E-2</v>
      </c>
    </row>
    <row r="17" spans="1:3" x14ac:dyDescent="0.3">
      <c r="A17" s="85" t="s">
        <v>479</v>
      </c>
      <c r="B17" s="860">
        <v>2313021.2739885724</v>
      </c>
      <c r="C17" s="871">
        <v>0.42707749019532504</v>
      </c>
    </row>
    <row r="18" spans="1:3" x14ac:dyDescent="0.3">
      <c r="A18" s="85"/>
      <c r="B18" s="860"/>
      <c r="C18" s="871"/>
    </row>
    <row r="19" spans="1:3" x14ac:dyDescent="0.3">
      <c r="A19" s="84" t="s">
        <v>565</v>
      </c>
      <c r="B19" s="864">
        <v>51031610.12050236</v>
      </c>
      <c r="C19" s="870">
        <v>19.279630016998144</v>
      </c>
    </row>
    <row r="20" spans="1:3" x14ac:dyDescent="0.3">
      <c r="A20" s="85" t="s">
        <v>566</v>
      </c>
      <c r="B20" s="860">
        <v>11235902.530000001</v>
      </c>
      <c r="C20" s="871">
        <v>4.244899253108672</v>
      </c>
    </row>
    <row r="21" spans="1:3" x14ac:dyDescent="0.3">
      <c r="A21" s="85" t="s">
        <v>567</v>
      </c>
      <c r="B21" s="860">
        <v>4392712.2189999996</v>
      </c>
      <c r="C21" s="871">
        <v>1.6595570109092461</v>
      </c>
    </row>
    <row r="22" spans="1:3" x14ac:dyDescent="0.3">
      <c r="A22" s="85" t="s">
        <v>568</v>
      </c>
      <c r="B22" s="860">
        <v>2588726.9695023508</v>
      </c>
      <c r="C22" s="871">
        <v>0.97801535301702236</v>
      </c>
    </row>
    <row r="23" spans="1:3" x14ac:dyDescent="0.3">
      <c r="A23" s="85" t="s">
        <v>569</v>
      </c>
      <c r="B23" s="860">
        <v>24139477.400000002</v>
      </c>
      <c r="C23" s="871">
        <v>9.1198414468351281</v>
      </c>
    </row>
    <row r="24" spans="1:3" x14ac:dyDescent="0.3">
      <c r="A24" s="85" t="s">
        <v>570</v>
      </c>
      <c r="B24" s="860">
        <v>8669348.3660000004</v>
      </c>
      <c r="C24" s="871">
        <v>3.2752607372228857</v>
      </c>
    </row>
    <row r="25" spans="1:3" x14ac:dyDescent="0.3">
      <c r="A25" s="85" t="s">
        <v>544</v>
      </c>
      <c r="B25" s="860">
        <v>5442.6360000000004</v>
      </c>
      <c r="C25" s="871">
        <v>2.0562159051892709E-3</v>
      </c>
    </row>
    <row r="26" spans="1:3" x14ac:dyDescent="0.3">
      <c r="A26" s="84" t="s">
        <v>487</v>
      </c>
      <c r="B26" s="864">
        <v>6402090.7995508686</v>
      </c>
      <c r="C26" s="870">
        <v>2.4186958173396849</v>
      </c>
    </row>
    <row r="27" spans="1:3" x14ac:dyDescent="0.3">
      <c r="A27" s="84" t="s">
        <v>571</v>
      </c>
      <c r="B27" s="860">
        <v>10770144.433233405</v>
      </c>
      <c r="C27" s="872">
        <v>4.068936868973088</v>
      </c>
    </row>
    <row r="28" spans="1:3" x14ac:dyDescent="0.3">
      <c r="A28" s="85" t="s">
        <v>572</v>
      </c>
      <c r="B28" s="860">
        <v>8554.781766596132</v>
      </c>
      <c r="C28" s="872">
        <v>3.2319777280527553E-3</v>
      </c>
    </row>
    <row r="29" spans="1:3" x14ac:dyDescent="0.3">
      <c r="A29" s="85" t="s">
        <v>573</v>
      </c>
      <c r="B29" s="860">
        <v>5228988.8010000009</v>
      </c>
      <c r="C29" s="872">
        <v>1.9755004635020197</v>
      </c>
    </row>
    <row r="30" spans="1:3" x14ac:dyDescent="0.3">
      <c r="A30" s="135" t="s">
        <v>574</v>
      </c>
      <c r="B30" s="860">
        <v>5549710.4139999999</v>
      </c>
      <c r="C30" s="872">
        <v>2.0966683831991215</v>
      </c>
    </row>
    <row r="31" spans="1:3" x14ac:dyDescent="0.3">
      <c r="A31" s="135"/>
      <c r="B31" s="865"/>
      <c r="C31" s="872"/>
    </row>
    <row r="32" spans="1:3" x14ac:dyDescent="0.3">
      <c r="A32" s="139" t="s">
        <v>20</v>
      </c>
      <c r="B32" s="866">
        <v>57442255.701819822</v>
      </c>
      <c r="C32" s="870">
        <v>21.701557812065882</v>
      </c>
    </row>
    <row r="33" spans="1:5" x14ac:dyDescent="0.3">
      <c r="A33" s="139" t="s">
        <v>72</v>
      </c>
      <c r="B33" s="866">
        <v>61810309.335502356</v>
      </c>
      <c r="C33" s="870">
        <v>23.351798863699287</v>
      </c>
      <c r="E33" s="879"/>
    </row>
    <row r="34" spans="1:5" x14ac:dyDescent="0.3">
      <c r="A34" s="84" t="s">
        <v>492</v>
      </c>
      <c r="B34" s="864">
        <v>-4368053.6336825341</v>
      </c>
      <c r="C34" s="870">
        <v>-1.6502410516334027</v>
      </c>
    </row>
    <row r="35" spans="1:5" x14ac:dyDescent="0.3">
      <c r="A35" s="11"/>
      <c r="B35" s="867"/>
      <c r="C35" s="873"/>
    </row>
    <row r="36" spans="1:5" x14ac:dyDescent="0.3">
      <c r="A36" s="84" t="s">
        <v>493</v>
      </c>
      <c r="B36" s="860"/>
      <c r="C36" s="871"/>
    </row>
    <row r="37" spans="1:5" x14ac:dyDescent="0.3">
      <c r="A37" s="354"/>
      <c r="B37" s="860"/>
      <c r="C37" s="872"/>
    </row>
    <row r="38" spans="1:5" x14ac:dyDescent="0.3">
      <c r="A38" s="84" t="s">
        <v>8</v>
      </c>
      <c r="B38" s="860"/>
      <c r="C38" s="872"/>
    </row>
    <row r="39" spans="1:5" x14ac:dyDescent="0.3">
      <c r="A39" s="85" t="s">
        <v>575</v>
      </c>
      <c r="B39" s="860"/>
      <c r="C39" s="872"/>
    </row>
    <row r="40" spans="1:5" x14ac:dyDescent="0.3">
      <c r="A40" s="85" t="s">
        <v>576</v>
      </c>
      <c r="B40" s="860"/>
      <c r="C40" s="872"/>
    </row>
    <row r="41" spans="1:5" x14ac:dyDescent="0.3">
      <c r="A41" s="85" t="s">
        <v>577</v>
      </c>
      <c r="B41" s="860"/>
      <c r="C41" s="872"/>
    </row>
    <row r="42" spans="1:5" x14ac:dyDescent="0.3">
      <c r="A42" s="85" t="s">
        <v>578</v>
      </c>
      <c r="B42" s="860"/>
      <c r="C42" s="872"/>
    </row>
    <row r="43" spans="1:5" x14ac:dyDescent="0.3">
      <c r="A43" s="85" t="s">
        <v>579</v>
      </c>
      <c r="B43" s="860">
        <v>12890.629000000001</v>
      </c>
      <c r="C43" s="872">
        <v>4.8700512725256785E-3</v>
      </c>
    </row>
    <row r="44" spans="1:5" x14ac:dyDescent="0.3">
      <c r="A44" s="85" t="s">
        <v>580</v>
      </c>
      <c r="B44" s="860">
        <v>12890.629000000001</v>
      </c>
      <c r="C44" s="872">
        <v>4.8700512725256785E-3</v>
      </c>
    </row>
    <row r="45" spans="1:5" x14ac:dyDescent="0.3">
      <c r="A45" s="139" t="s">
        <v>499</v>
      </c>
      <c r="B45" s="866">
        <v>-12890.629000000001</v>
      </c>
      <c r="C45" s="874">
        <v>-4.8700512725256785E-3</v>
      </c>
    </row>
    <row r="46" spans="1:5" x14ac:dyDescent="0.3">
      <c r="A46" s="139" t="s">
        <v>571</v>
      </c>
      <c r="B46" s="866"/>
      <c r="C46" s="874"/>
    </row>
    <row r="47" spans="1:5" x14ac:dyDescent="0.3">
      <c r="A47" s="135"/>
      <c r="B47" s="865"/>
      <c r="C47" s="872"/>
    </row>
    <row r="48" spans="1:5" x14ac:dyDescent="0.3">
      <c r="A48" s="139" t="s">
        <v>20</v>
      </c>
      <c r="B48" s="866">
        <v>0</v>
      </c>
      <c r="C48" s="874"/>
    </row>
    <row r="49" spans="1:6" x14ac:dyDescent="0.3">
      <c r="A49" s="139" t="s">
        <v>72</v>
      </c>
      <c r="B49" s="866">
        <v>12890.629000000001</v>
      </c>
      <c r="C49" s="874">
        <v>4.8700512725256785E-3</v>
      </c>
    </row>
    <row r="50" spans="1:6" x14ac:dyDescent="0.3">
      <c r="A50" s="139" t="s">
        <v>581</v>
      </c>
      <c r="B50" s="866">
        <v>-12890.629000000001</v>
      </c>
      <c r="C50" s="874">
        <v>-4.8700512725256785E-3</v>
      </c>
    </row>
    <row r="51" spans="1:6" x14ac:dyDescent="0.3">
      <c r="A51" s="85"/>
      <c r="B51" s="860"/>
      <c r="C51" s="872"/>
    </row>
    <row r="52" spans="1:6" x14ac:dyDescent="0.3">
      <c r="A52" s="279" t="s">
        <v>502</v>
      </c>
      <c r="B52" s="868"/>
      <c r="C52" s="875"/>
    </row>
    <row r="53" spans="1:6" x14ac:dyDescent="0.3">
      <c r="A53" s="135"/>
      <c r="B53" s="865"/>
      <c r="C53" s="872"/>
    </row>
    <row r="54" spans="1:6" x14ac:dyDescent="0.3">
      <c r="A54" s="139" t="s">
        <v>20</v>
      </c>
      <c r="B54" s="866">
        <v>57442255.701819822</v>
      </c>
      <c r="C54" s="874">
        <v>21.701557812065882</v>
      </c>
      <c r="E54" s="525"/>
      <c r="F54" s="345"/>
    </row>
    <row r="55" spans="1:6" x14ac:dyDescent="0.3">
      <c r="A55" s="139" t="s">
        <v>72</v>
      </c>
      <c r="B55" s="866">
        <v>61823199.964502357</v>
      </c>
      <c r="C55" s="874">
        <v>23.356668914971809</v>
      </c>
      <c r="E55" s="525"/>
      <c r="F55" s="345"/>
    </row>
    <row r="56" spans="1:6" x14ac:dyDescent="0.3">
      <c r="A56" s="574" t="s">
        <v>582</v>
      </c>
      <c r="B56" s="869">
        <v>-4380944.2626825338</v>
      </c>
      <c r="C56" s="876">
        <v>-1.6551111029059258</v>
      </c>
      <c r="E56" s="525"/>
      <c r="F56" s="345"/>
    </row>
    <row r="57" spans="1:6" x14ac:dyDescent="0.3">
      <c r="A57" s="563" t="s">
        <v>21</v>
      </c>
    </row>
  </sheetData>
  <mergeCells count="6">
    <mergeCell ref="A1:C1"/>
    <mergeCell ref="A2:C2"/>
    <mergeCell ref="A3:C3"/>
    <mergeCell ref="A4:C4"/>
    <mergeCell ref="B6:B7"/>
    <mergeCell ref="C6:C7"/>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45AB-7E60-4E8B-AC1F-CD1E51E0BC1A}">
  <dimension ref="A1:K27"/>
  <sheetViews>
    <sheetView showGridLines="0" zoomScaleNormal="100" workbookViewId="0">
      <selection activeCell="C12" sqref="C12"/>
    </sheetView>
  </sheetViews>
  <sheetFormatPr baseColWidth="10" defaultColWidth="11.453125" defaultRowHeight="13" x14ac:dyDescent="0.3"/>
  <cols>
    <col min="1" max="1" width="6.453125" style="4" customWidth="1"/>
    <col min="2" max="2" width="11.453125" style="4" customWidth="1"/>
    <col min="3" max="3" width="10.453125" style="4" customWidth="1"/>
    <col min="4" max="4" width="57.1796875" style="4" customWidth="1"/>
    <col min="5" max="6" width="13" style="4" customWidth="1"/>
    <col min="7" max="7" width="15" style="4" customWidth="1"/>
    <col min="8" max="9" width="13.453125" style="4" bestFit="1" customWidth="1"/>
    <col min="10" max="10" width="16.453125" style="4" bestFit="1" customWidth="1"/>
    <col min="11" max="11" width="13.453125" style="4" bestFit="1" customWidth="1"/>
    <col min="12" max="16384" width="11.453125" style="4"/>
  </cols>
  <sheetData>
    <row r="1" spans="1:11" x14ac:dyDescent="0.3">
      <c r="A1" s="6" t="s">
        <v>583</v>
      </c>
      <c r="B1" s="7"/>
      <c r="C1" s="7"/>
      <c r="D1" s="7"/>
      <c r="E1" s="7"/>
      <c r="F1" s="7"/>
      <c r="G1" s="7"/>
      <c r="H1" s="7"/>
      <c r="I1" s="7"/>
      <c r="J1" s="7"/>
      <c r="K1" s="7"/>
    </row>
    <row r="2" spans="1:11" x14ac:dyDescent="0.3">
      <c r="A2" s="141" t="s">
        <v>701</v>
      </c>
      <c r="B2" s="141"/>
      <c r="C2" s="141"/>
      <c r="D2" s="141"/>
      <c r="E2" s="141"/>
      <c r="F2" s="141"/>
      <c r="G2" s="141"/>
      <c r="H2" s="7"/>
      <c r="I2" s="7"/>
      <c r="J2" s="7"/>
      <c r="K2" s="7"/>
    </row>
    <row r="3" spans="1:11" x14ac:dyDescent="0.3">
      <c r="A3" s="141" t="s">
        <v>584</v>
      </c>
      <c r="B3" s="141"/>
      <c r="C3" s="141"/>
      <c r="D3" s="141"/>
      <c r="E3" s="141"/>
      <c r="F3" s="141"/>
      <c r="G3" s="141"/>
      <c r="H3" s="7"/>
      <c r="I3" s="7"/>
      <c r="J3" s="7"/>
      <c r="K3" s="7"/>
    </row>
    <row r="4" spans="1:11" s="7" customFormat="1" x14ac:dyDescent="0.3">
      <c r="A4" s="25" t="s">
        <v>702</v>
      </c>
      <c r="D4" s="489"/>
    </row>
    <row r="5" spans="1:11" x14ac:dyDescent="0.3">
      <c r="A5" s="142"/>
      <c r="B5" s="142"/>
      <c r="C5" s="142"/>
      <c r="D5" s="142"/>
      <c r="E5" s="142"/>
      <c r="F5" s="142"/>
      <c r="G5" s="142"/>
      <c r="H5" s="7"/>
      <c r="I5" s="7"/>
      <c r="J5" s="7"/>
      <c r="K5" s="7"/>
    </row>
    <row r="6" spans="1:11" x14ac:dyDescent="0.3">
      <c r="A6" s="1288" t="s">
        <v>585</v>
      </c>
      <c r="B6" s="887" t="s">
        <v>983</v>
      </c>
      <c r="C6" s="885" t="s">
        <v>983</v>
      </c>
      <c r="D6" s="1289" t="s">
        <v>986</v>
      </c>
      <c r="E6" s="1290" t="s">
        <v>987</v>
      </c>
      <c r="F6" s="1290"/>
      <c r="G6" s="1290"/>
      <c r="H6" s="1290"/>
      <c r="I6" s="1290"/>
    </row>
    <row r="7" spans="1:11" ht="15.75" customHeight="1" x14ac:dyDescent="0.3">
      <c r="A7" s="1288"/>
      <c r="B7" s="214" t="s">
        <v>984</v>
      </c>
      <c r="C7" s="886" t="s">
        <v>985</v>
      </c>
      <c r="D7" s="1289"/>
      <c r="E7" s="888">
        <v>2022</v>
      </c>
      <c r="F7" s="888">
        <v>2023</v>
      </c>
      <c r="G7" s="888">
        <v>2024</v>
      </c>
      <c r="H7" s="888">
        <v>2025</v>
      </c>
      <c r="I7" s="888">
        <v>2026</v>
      </c>
    </row>
    <row r="8" spans="1:11" x14ac:dyDescent="0.3">
      <c r="A8" s="144">
        <v>8</v>
      </c>
      <c r="B8" s="893" t="s">
        <v>988</v>
      </c>
      <c r="C8" s="893" t="s">
        <v>989</v>
      </c>
      <c r="D8" s="892" t="s">
        <v>1118</v>
      </c>
      <c r="E8" s="531">
        <v>420104</v>
      </c>
      <c r="F8" s="531">
        <v>890568</v>
      </c>
      <c r="G8" s="531">
        <v>825068</v>
      </c>
      <c r="H8" s="531">
        <v>425068</v>
      </c>
      <c r="I8" s="531">
        <v>425068</v>
      </c>
    </row>
    <row r="9" spans="1:11" ht="26" x14ac:dyDescent="0.3">
      <c r="A9" s="144">
        <v>11</v>
      </c>
      <c r="B9" s="144" t="s">
        <v>990</v>
      </c>
      <c r="C9" s="144" t="s">
        <v>991</v>
      </c>
      <c r="D9" s="892" t="s">
        <v>992</v>
      </c>
      <c r="E9" s="531">
        <v>850000</v>
      </c>
      <c r="F9" s="531" t="s">
        <v>993</v>
      </c>
      <c r="G9" s="531" t="s">
        <v>994</v>
      </c>
      <c r="H9" s="531" t="s">
        <v>995</v>
      </c>
      <c r="I9" s="531" t="s">
        <v>995</v>
      </c>
    </row>
    <row r="10" spans="1:11" ht="26" x14ac:dyDescent="0.3">
      <c r="A10" s="144">
        <v>15</v>
      </c>
      <c r="B10" s="144" t="s">
        <v>996</v>
      </c>
      <c r="C10" s="144" t="s">
        <v>997</v>
      </c>
      <c r="D10" s="892" t="s">
        <v>1119</v>
      </c>
      <c r="E10" s="531">
        <v>2039681</v>
      </c>
      <c r="F10" s="531">
        <v>2219385</v>
      </c>
      <c r="G10" s="531">
        <v>2322559</v>
      </c>
      <c r="H10" s="531">
        <v>2433215</v>
      </c>
      <c r="I10" s="531">
        <v>2551359</v>
      </c>
    </row>
    <row r="11" spans="1:11" ht="26" x14ac:dyDescent="0.3">
      <c r="A11" s="144">
        <v>16</v>
      </c>
      <c r="B11" s="144" t="s">
        <v>998</v>
      </c>
      <c r="C11" s="144" t="s">
        <v>999</v>
      </c>
      <c r="D11" s="892" t="s">
        <v>1000</v>
      </c>
      <c r="E11" s="531">
        <v>1352049000</v>
      </c>
      <c r="F11" s="531">
        <v>2258136000</v>
      </c>
      <c r="G11" s="531">
        <v>2408577000</v>
      </c>
      <c r="H11" s="531">
        <v>2558201000</v>
      </c>
      <c r="I11" s="531">
        <v>2691011000</v>
      </c>
    </row>
    <row r="12" spans="1:11" ht="26" x14ac:dyDescent="0.3">
      <c r="A12" s="144">
        <v>21</v>
      </c>
      <c r="B12" s="144" t="s">
        <v>1001</v>
      </c>
      <c r="C12" s="144" t="s">
        <v>1002</v>
      </c>
      <c r="D12" s="892" t="s">
        <v>1120</v>
      </c>
      <c r="E12" s="531">
        <v>449467</v>
      </c>
      <c r="F12" s="531">
        <v>244929</v>
      </c>
      <c r="G12" s="531">
        <v>272161</v>
      </c>
      <c r="H12" s="531">
        <v>299393</v>
      </c>
      <c r="I12" s="531">
        <v>326625</v>
      </c>
    </row>
    <row r="13" spans="1:11" ht="26" x14ac:dyDescent="0.3">
      <c r="A13" s="144">
        <v>21</v>
      </c>
      <c r="B13" s="144" t="s">
        <v>1001</v>
      </c>
      <c r="C13" s="144" t="s">
        <v>1002</v>
      </c>
      <c r="D13" s="892" t="s">
        <v>1120</v>
      </c>
      <c r="E13" s="531">
        <v>287535</v>
      </c>
      <c r="F13" s="531">
        <v>345043</v>
      </c>
      <c r="G13" s="531">
        <v>402550</v>
      </c>
      <c r="H13" s="531">
        <v>460057</v>
      </c>
      <c r="I13" s="531">
        <v>517564</v>
      </c>
    </row>
    <row r="14" spans="1:11" ht="52" x14ac:dyDescent="0.3">
      <c r="A14" s="144">
        <v>22</v>
      </c>
      <c r="B14" s="144" t="s">
        <v>1003</v>
      </c>
      <c r="C14" s="144" t="s">
        <v>1004</v>
      </c>
      <c r="D14" s="892" t="s">
        <v>1005</v>
      </c>
      <c r="E14" s="531">
        <v>472151</v>
      </c>
      <c r="F14" s="531">
        <v>362464</v>
      </c>
      <c r="G14" s="531">
        <v>362464</v>
      </c>
      <c r="H14" s="531">
        <v>362464</v>
      </c>
      <c r="I14" s="531">
        <v>362464</v>
      </c>
    </row>
    <row r="15" spans="1:11" x14ac:dyDescent="0.3">
      <c r="A15" s="144">
        <v>25</v>
      </c>
      <c r="B15" s="144" t="s">
        <v>1006</v>
      </c>
      <c r="C15" s="144" t="s">
        <v>1007</v>
      </c>
      <c r="D15" s="892" t="s">
        <v>1121</v>
      </c>
      <c r="E15" s="531" t="s">
        <v>1008</v>
      </c>
      <c r="F15" s="531">
        <v>103756</v>
      </c>
      <c r="G15" s="531">
        <v>93615</v>
      </c>
      <c r="H15" s="531">
        <v>93615</v>
      </c>
      <c r="I15" s="531">
        <v>93615</v>
      </c>
    </row>
    <row r="16" spans="1:11" ht="52" x14ac:dyDescent="0.3">
      <c r="A16" s="144">
        <v>26</v>
      </c>
      <c r="B16" s="144" t="s">
        <v>1009</v>
      </c>
      <c r="C16" s="144" t="s">
        <v>1010</v>
      </c>
      <c r="D16" s="892" t="s">
        <v>1011</v>
      </c>
      <c r="E16" s="531">
        <v>190289</v>
      </c>
      <c r="F16" s="531">
        <v>190289</v>
      </c>
      <c r="G16" s="531">
        <v>190289</v>
      </c>
      <c r="H16" s="531">
        <v>190289</v>
      </c>
      <c r="I16" s="531">
        <v>190289</v>
      </c>
    </row>
    <row r="17" spans="1:9" ht="26" x14ac:dyDescent="0.3">
      <c r="A17" s="144">
        <v>27</v>
      </c>
      <c r="B17" s="144" t="s">
        <v>1012</v>
      </c>
      <c r="C17" s="144" t="s">
        <v>1013</v>
      </c>
      <c r="D17" s="892" t="s">
        <v>1122</v>
      </c>
      <c r="E17" s="531">
        <v>13689116</v>
      </c>
      <c r="F17" s="531">
        <v>17220687</v>
      </c>
      <c r="G17" s="531">
        <v>31547677</v>
      </c>
      <c r="H17" s="531">
        <v>44397920</v>
      </c>
      <c r="I17" s="531">
        <v>53468783</v>
      </c>
    </row>
    <row r="18" spans="1:9" ht="26" x14ac:dyDescent="0.3">
      <c r="A18" s="144">
        <v>28</v>
      </c>
      <c r="B18" s="144" t="s">
        <v>1014</v>
      </c>
      <c r="C18" s="144" t="s">
        <v>1015</v>
      </c>
      <c r="D18" s="892" t="s">
        <v>1016</v>
      </c>
      <c r="E18" s="531">
        <v>325455</v>
      </c>
      <c r="F18" s="531">
        <v>295721</v>
      </c>
      <c r="G18" s="531">
        <v>261744</v>
      </c>
      <c r="H18" s="531">
        <v>261744</v>
      </c>
      <c r="I18" s="531">
        <v>261744</v>
      </c>
    </row>
    <row r="19" spans="1:9" ht="39" x14ac:dyDescent="0.3">
      <c r="A19" s="144">
        <v>30</v>
      </c>
      <c r="B19" s="144" t="s">
        <v>1017</v>
      </c>
      <c r="C19" s="144" t="s">
        <v>1018</v>
      </c>
      <c r="D19" s="892" t="s">
        <v>1019</v>
      </c>
      <c r="E19" s="531" t="s">
        <v>993</v>
      </c>
      <c r="F19" s="531" t="s">
        <v>993</v>
      </c>
      <c r="G19" s="531">
        <v>48549694</v>
      </c>
      <c r="H19" s="531">
        <v>71318618</v>
      </c>
      <c r="I19" s="531">
        <v>92896145</v>
      </c>
    </row>
    <row r="20" spans="1:9" ht="26" x14ac:dyDescent="0.3">
      <c r="A20" s="144">
        <v>31</v>
      </c>
      <c r="B20" s="144" t="s">
        <v>1020</v>
      </c>
      <c r="C20" s="144" t="s">
        <v>1021</v>
      </c>
      <c r="D20" s="892" t="s">
        <v>1123</v>
      </c>
      <c r="E20" s="531">
        <v>4142950</v>
      </c>
      <c r="F20" s="531">
        <v>4063850</v>
      </c>
      <c r="G20" s="531">
        <v>4097750</v>
      </c>
      <c r="H20" s="531">
        <v>4075150</v>
      </c>
      <c r="I20" s="531">
        <v>4097750</v>
      </c>
    </row>
    <row r="21" spans="1:9" ht="39" x14ac:dyDescent="0.3">
      <c r="A21" s="144">
        <v>32</v>
      </c>
      <c r="B21" s="144" t="s">
        <v>1022</v>
      </c>
      <c r="C21" s="144" t="s">
        <v>1023</v>
      </c>
      <c r="D21" s="892" t="s">
        <v>1024</v>
      </c>
      <c r="E21" s="531" t="s">
        <v>993</v>
      </c>
      <c r="F21" s="531" t="s">
        <v>993</v>
      </c>
      <c r="G21" s="531" t="s">
        <v>993</v>
      </c>
      <c r="H21" s="531">
        <v>270000</v>
      </c>
      <c r="I21" s="531">
        <v>240903</v>
      </c>
    </row>
    <row r="22" spans="1:9" ht="26" x14ac:dyDescent="0.3">
      <c r="A22" s="144">
        <v>35</v>
      </c>
      <c r="B22" s="144" t="s">
        <v>1025</v>
      </c>
      <c r="C22" s="144" t="s">
        <v>1026</v>
      </c>
      <c r="D22" s="892" t="s">
        <v>1124</v>
      </c>
      <c r="E22" s="531">
        <v>460806</v>
      </c>
      <c r="F22" s="531">
        <v>460806</v>
      </c>
      <c r="G22" s="531">
        <v>460806</v>
      </c>
      <c r="H22" s="531">
        <v>450806</v>
      </c>
      <c r="I22" s="531">
        <v>450806</v>
      </c>
    </row>
    <row r="23" spans="1:9" ht="52" x14ac:dyDescent="0.3">
      <c r="A23" s="144">
        <v>36</v>
      </c>
      <c r="B23" s="144" t="s">
        <v>1027</v>
      </c>
      <c r="C23" s="144" t="s">
        <v>1028</v>
      </c>
      <c r="D23" s="892" t="s">
        <v>1125</v>
      </c>
      <c r="E23" s="531">
        <v>211524</v>
      </c>
      <c r="F23" s="531">
        <v>211524</v>
      </c>
      <c r="G23" s="531">
        <v>211524</v>
      </c>
      <c r="H23" s="531">
        <v>211524</v>
      </c>
      <c r="I23" s="531">
        <v>211524</v>
      </c>
    </row>
    <row r="24" spans="1:9" ht="26" x14ac:dyDescent="0.3">
      <c r="A24" s="144">
        <v>42</v>
      </c>
      <c r="B24" s="144" t="s">
        <v>1029</v>
      </c>
      <c r="C24" s="144" t="s">
        <v>1030</v>
      </c>
      <c r="D24" s="892" t="s">
        <v>1126</v>
      </c>
      <c r="E24" s="531">
        <v>375206</v>
      </c>
      <c r="F24" s="531">
        <v>335206</v>
      </c>
      <c r="G24" s="531">
        <v>335206</v>
      </c>
      <c r="H24" s="531">
        <v>335206</v>
      </c>
      <c r="I24" s="531">
        <v>335206</v>
      </c>
    </row>
    <row r="25" spans="1:9" ht="26" x14ac:dyDescent="0.3">
      <c r="A25" s="144">
        <v>43</v>
      </c>
      <c r="B25" s="144" t="s">
        <v>1031</v>
      </c>
      <c r="C25" s="144" t="s">
        <v>1032</v>
      </c>
      <c r="D25" s="892" t="s">
        <v>1033</v>
      </c>
      <c r="E25" s="531">
        <v>778784</v>
      </c>
      <c r="F25" s="531">
        <v>778784</v>
      </c>
      <c r="G25" s="531">
        <v>778784</v>
      </c>
      <c r="H25" s="531">
        <v>778784</v>
      </c>
      <c r="I25" s="531">
        <v>778784</v>
      </c>
    </row>
    <row r="26" spans="1:9" ht="27.75" customHeight="1" x14ac:dyDescent="0.3">
      <c r="A26" s="1108" t="s">
        <v>1034</v>
      </c>
      <c r="B26" s="1108"/>
      <c r="C26" s="1108"/>
      <c r="D26" s="1108"/>
      <c r="E26" s="1108"/>
      <c r="F26" s="1108"/>
      <c r="G26" s="1108"/>
      <c r="H26" s="1108"/>
      <c r="I26" s="1108"/>
    </row>
    <row r="27" spans="1:9" x14ac:dyDescent="0.3">
      <c r="A27" s="1116" t="s">
        <v>21</v>
      </c>
      <c r="B27" s="1116"/>
      <c r="C27" s="1116"/>
      <c r="D27" s="1116"/>
      <c r="E27" s="1116"/>
      <c r="F27" s="1116"/>
      <c r="G27" s="1116"/>
      <c r="H27" s="1116"/>
      <c r="I27" s="1116"/>
    </row>
  </sheetData>
  <mergeCells count="5">
    <mergeCell ref="A6:A7"/>
    <mergeCell ref="D6:D7"/>
    <mergeCell ref="E6:I6"/>
    <mergeCell ref="A26:I26"/>
    <mergeCell ref="A27:I27"/>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5FFD3-7A05-4088-8B1C-8100D30F7C70}">
  <dimension ref="A1:K10"/>
  <sheetViews>
    <sheetView showGridLines="0" workbookViewId="0">
      <selection activeCell="D21" sqref="D21"/>
    </sheetView>
  </sheetViews>
  <sheetFormatPr baseColWidth="10" defaultColWidth="11.453125" defaultRowHeight="13" x14ac:dyDescent="0.3"/>
  <cols>
    <col min="1" max="1" width="11.453125" style="4" bestFit="1"/>
    <col min="2" max="2" width="11.453125" style="4" bestFit="1" customWidth="1"/>
    <col min="3" max="3" width="9.453125" style="4" bestFit="1" customWidth="1"/>
    <col min="4" max="4" width="55.453125" style="4" customWidth="1"/>
    <col min="5" max="6" width="13.453125" style="4" customWidth="1"/>
    <col min="7" max="11" width="13.81640625" style="4" customWidth="1"/>
    <col min="12" max="16384" width="11.453125" style="4"/>
  </cols>
  <sheetData>
    <row r="1" spans="1:11" x14ac:dyDescent="0.3">
      <c r="A1" s="6" t="s">
        <v>586</v>
      </c>
      <c r="B1" s="7"/>
      <c r="C1" s="7"/>
      <c r="D1" s="7"/>
      <c r="E1" s="7"/>
      <c r="F1" s="7"/>
      <c r="G1" s="7"/>
      <c r="H1" s="7"/>
      <c r="I1" s="7"/>
      <c r="J1" s="7"/>
      <c r="K1" s="7"/>
    </row>
    <row r="2" spans="1:11" x14ac:dyDescent="0.3">
      <c r="A2" s="145" t="s">
        <v>701</v>
      </c>
      <c r="B2" s="146"/>
      <c r="C2" s="146"/>
      <c r="D2" s="146"/>
      <c r="E2" s="146"/>
      <c r="F2" s="146"/>
      <c r="G2" s="146"/>
      <c r="H2" s="146"/>
      <c r="I2" s="146"/>
      <c r="J2" s="146"/>
      <c r="K2" s="7"/>
    </row>
    <row r="3" spans="1:11" x14ac:dyDescent="0.3">
      <c r="A3" s="145" t="s">
        <v>587</v>
      </c>
      <c r="B3" s="146"/>
      <c r="C3" s="146"/>
      <c r="D3" s="146"/>
      <c r="E3" s="146"/>
      <c r="F3" s="146"/>
      <c r="G3" s="146"/>
      <c r="H3" s="146"/>
      <c r="I3" s="146"/>
      <c r="J3" s="146"/>
      <c r="K3" s="7"/>
    </row>
    <row r="4" spans="1:11" x14ac:dyDescent="0.3">
      <c r="A4" s="894" t="s">
        <v>702</v>
      </c>
      <c r="B4" s="146"/>
      <c r="C4" s="419"/>
      <c r="D4" s="146"/>
      <c r="E4" s="146"/>
      <c r="F4" s="146"/>
      <c r="G4" s="146"/>
      <c r="H4" s="146"/>
      <c r="I4" s="146"/>
      <c r="J4" s="146"/>
      <c r="K4" s="7"/>
    </row>
    <row r="5" spans="1:11" x14ac:dyDescent="0.3">
      <c r="A5" s="146"/>
      <c r="B5" s="146"/>
      <c r="C5" s="146"/>
      <c r="D5" s="146"/>
      <c r="E5" s="146"/>
      <c r="F5" s="146"/>
      <c r="G5" s="146"/>
      <c r="H5" s="146"/>
      <c r="I5" s="146"/>
      <c r="J5" s="146"/>
      <c r="K5" s="7"/>
    </row>
    <row r="6" spans="1:11" x14ac:dyDescent="0.3">
      <c r="A6" s="1290" t="s">
        <v>585</v>
      </c>
      <c r="B6" s="1027" t="s">
        <v>983</v>
      </c>
      <c r="C6" s="1027" t="s">
        <v>983</v>
      </c>
      <c r="D6" s="1290" t="s">
        <v>986</v>
      </c>
      <c r="E6" s="1290" t="s">
        <v>1035</v>
      </c>
      <c r="F6" s="1290"/>
      <c r="G6" s="1290"/>
      <c r="H6" s="1290"/>
      <c r="I6" s="1290"/>
    </row>
    <row r="7" spans="1:11" ht="15.75" customHeight="1" x14ac:dyDescent="0.3">
      <c r="A7" s="1290"/>
      <c r="B7" s="1027" t="s">
        <v>984</v>
      </c>
      <c r="C7" s="1027" t="s">
        <v>985</v>
      </c>
      <c r="D7" s="1290"/>
      <c r="E7" s="1027">
        <v>2022</v>
      </c>
      <c r="F7" s="1027">
        <v>2023</v>
      </c>
      <c r="G7" s="1027">
        <v>2024</v>
      </c>
      <c r="H7" s="1027">
        <v>2025</v>
      </c>
      <c r="I7" s="1027">
        <v>2026</v>
      </c>
    </row>
    <row r="8" spans="1:11" ht="26" x14ac:dyDescent="0.3">
      <c r="A8" s="144">
        <v>12</v>
      </c>
      <c r="B8" s="144" t="s">
        <v>1036</v>
      </c>
      <c r="C8" s="144" t="s">
        <v>1037</v>
      </c>
      <c r="D8" s="892" t="s">
        <v>1038</v>
      </c>
      <c r="E8" s="531">
        <v>43061000</v>
      </c>
      <c r="F8" s="531">
        <v>-895513000</v>
      </c>
      <c r="G8" s="531">
        <v>1377876000</v>
      </c>
      <c r="H8" s="531">
        <v>1507375000</v>
      </c>
      <c r="I8" s="531">
        <v>-1542375000</v>
      </c>
    </row>
    <row r="9" spans="1:11" ht="27" customHeight="1" x14ac:dyDescent="0.3">
      <c r="A9" s="1291" t="s">
        <v>1143</v>
      </c>
      <c r="B9" s="1291"/>
      <c r="C9" s="1291"/>
      <c r="D9" s="1291"/>
      <c r="E9" s="1291"/>
      <c r="F9" s="1291"/>
      <c r="G9" s="1291"/>
      <c r="H9" s="1291"/>
      <c r="I9" s="1291"/>
    </row>
    <row r="10" spans="1:11" x14ac:dyDescent="0.3">
      <c r="A10" s="1116" t="s">
        <v>21</v>
      </c>
      <c r="B10" s="1116"/>
      <c r="C10" s="1116"/>
      <c r="D10" s="1116"/>
      <c r="E10" s="1116"/>
      <c r="F10" s="1116"/>
      <c r="G10" s="1116"/>
      <c r="H10" s="1116"/>
      <c r="I10" s="1116"/>
    </row>
  </sheetData>
  <mergeCells count="5">
    <mergeCell ref="A6:A7"/>
    <mergeCell ref="D6:D7"/>
    <mergeCell ref="E6:I6"/>
    <mergeCell ref="A9:I9"/>
    <mergeCell ref="A10:I10"/>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58D2-3CFC-4282-B631-86136BCD1F9E}">
  <dimension ref="A1:I32"/>
  <sheetViews>
    <sheetView showGridLines="0" zoomScaleNormal="100" workbookViewId="0">
      <selection activeCell="A32" sqref="A32:D32"/>
    </sheetView>
  </sheetViews>
  <sheetFormatPr baseColWidth="10" defaultColWidth="11.453125" defaultRowHeight="13" x14ac:dyDescent="0.3"/>
  <cols>
    <col min="1" max="1" width="8.453125" style="4"/>
    <col min="2" max="2" width="28" style="4" customWidth="1"/>
    <col min="3" max="3" width="11.453125" style="4" bestFit="1" customWidth="1"/>
    <col min="4" max="4" width="59.81640625" style="4" customWidth="1"/>
    <col min="5" max="5" width="62.453125" style="4" bestFit="1" customWidth="1"/>
    <col min="6" max="6" width="37.453125" style="4" customWidth="1"/>
    <col min="7" max="16384" width="11.453125" style="4"/>
  </cols>
  <sheetData>
    <row r="1" spans="1:5" x14ac:dyDescent="0.3">
      <c r="A1" s="6" t="s">
        <v>588</v>
      </c>
      <c r="B1" s="7"/>
      <c r="C1" s="7"/>
      <c r="D1" s="7"/>
      <c r="E1" s="7"/>
    </row>
    <row r="2" spans="1:5" x14ac:dyDescent="0.3">
      <c r="A2" s="6" t="s">
        <v>701</v>
      </c>
      <c r="B2" s="7"/>
      <c r="C2" s="7"/>
      <c r="D2" s="7"/>
      <c r="E2" s="7"/>
    </row>
    <row r="3" spans="1:5" x14ac:dyDescent="0.3">
      <c r="A3" s="6" t="s">
        <v>589</v>
      </c>
      <c r="B3" s="7"/>
      <c r="C3" s="7"/>
      <c r="D3" s="7"/>
      <c r="E3" s="7"/>
    </row>
    <row r="4" spans="1:5" x14ac:dyDescent="0.3">
      <c r="A4" s="7"/>
      <c r="B4" s="7"/>
      <c r="C4" s="7"/>
      <c r="D4" s="7"/>
      <c r="E4" s="7"/>
    </row>
    <row r="5" spans="1:5" ht="14.5" x14ac:dyDescent="0.3">
      <c r="A5" s="1288" t="s">
        <v>585</v>
      </c>
      <c r="B5" s="887" t="s">
        <v>983</v>
      </c>
      <c r="C5" s="885" t="s">
        <v>983</v>
      </c>
      <c r="D5" s="1289" t="s">
        <v>986</v>
      </c>
      <c r="E5" s="895"/>
    </row>
    <row r="6" spans="1:5" ht="14.5" x14ac:dyDescent="0.3">
      <c r="A6" s="1288"/>
      <c r="B6" s="214" t="s">
        <v>984</v>
      </c>
      <c r="C6" s="886" t="s">
        <v>985</v>
      </c>
      <c r="D6" s="1289"/>
      <c r="E6" s="895"/>
    </row>
    <row r="7" spans="1:5" ht="52" x14ac:dyDescent="0.3">
      <c r="A7" s="144">
        <v>1</v>
      </c>
      <c r="B7" s="898" t="s">
        <v>1039</v>
      </c>
      <c r="C7" s="893" t="s">
        <v>1040</v>
      </c>
      <c r="D7" s="892" t="s">
        <v>1041</v>
      </c>
      <c r="E7" s="896"/>
    </row>
    <row r="8" spans="1:5" ht="39" x14ac:dyDescent="0.3">
      <c r="A8" s="144">
        <v>2</v>
      </c>
      <c r="B8" s="420" t="s">
        <v>1042</v>
      </c>
      <c r="C8" s="144" t="s">
        <v>1043</v>
      </c>
      <c r="D8" s="892" t="s">
        <v>1044</v>
      </c>
      <c r="E8" s="895"/>
    </row>
    <row r="9" spans="1:5" ht="52" x14ac:dyDescent="0.3">
      <c r="A9" s="144">
        <v>3</v>
      </c>
      <c r="B9" s="420" t="s">
        <v>1045</v>
      </c>
      <c r="C9" s="144" t="s">
        <v>1046</v>
      </c>
      <c r="D9" s="892" t="s">
        <v>1047</v>
      </c>
      <c r="E9" s="895"/>
    </row>
    <row r="10" spans="1:5" ht="42" customHeight="1" x14ac:dyDescent="0.3">
      <c r="A10" s="144">
        <v>4</v>
      </c>
      <c r="B10" s="420" t="s">
        <v>1048</v>
      </c>
      <c r="C10" s="144" t="s">
        <v>1049</v>
      </c>
      <c r="D10" s="892" t="s">
        <v>1127</v>
      </c>
      <c r="E10" s="895"/>
    </row>
    <row r="11" spans="1:5" ht="26" x14ac:dyDescent="0.3">
      <c r="A11" s="144">
        <v>5</v>
      </c>
      <c r="B11" s="420" t="s">
        <v>1050</v>
      </c>
      <c r="C11" s="144" t="s">
        <v>1051</v>
      </c>
      <c r="D11" s="892" t="s">
        <v>1052</v>
      </c>
      <c r="E11" s="895"/>
    </row>
    <row r="12" spans="1:5" ht="26" x14ac:dyDescent="0.3">
      <c r="A12" s="144">
        <v>6</v>
      </c>
      <c r="B12" s="420" t="s">
        <v>1053</v>
      </c>
      <c r="C12" s="144" t="s">
        <v>1054</v>
      </c>
      <c r="D12" s="892" t="s">
        <v>1128</v>
      </c>
      <c r="E12" s="895"/>
    </row>
    <row r="13" spans="1:5" ht="39" x14ac:dyDescent="0.3">
      <c r="A13" s="144">
        <v>7</v>
      </c>
      <c r="B13" s="420" t="s">
        <v>1055</v>
      </c>
      <c r="C13" s="144" t="s">
        <v>1056</v>
      </c>
      <c r="D13" s="892" t="s">
        <v>1057</v>
      </c>
      <c r="E13" s="895"/>
    </row>
    <row r="14" spans="1:5" ht="52" x14ac:dyDescent="0.3">
      <c r="A14" s="144">
        <v>9</v>
      </c>
      <c r="B14" s="420" t="s">
        <v>1058</v>
      </c>
      <c r="C14" s="144" t="s">
        <v>1059</v>
      </c>
      <c r="D14" s="892" t="s">
        <v>1129</v>
      </c>
      <c r="E14" s="895"/>
    </row>
    <row r="15" spans="1:5" ht="39" x14ac:dyDescent="0.3">
      <c r="A15" s="144">
        <v>10</v>
      </c>
      <c r="B15" s="420" t="s">
        <v>1060</v>
      </c>
      <c r="C15" s="144" t="s">
        <v>1061</v>
      </c>
      <c r="D15" s="892" t="s">
        <v>1130</v>
      </c>
      <c r="E15" s="895"/>
    </row>
    <row r="16" spans="1:5" ht="76.5" customHeight="1" x14ac:dyDescent="0.3">
      <c r="A16" s="144">
        <v>13</v>
      </c>
      <c r="B16" s="420" t="s">
        <v>1062</v>
      </c>
      <c r="C16" s="144" t="s">
        <v>1063</v>
      </c>
      <c r="D16" s="892" t="s">
        <v>1064</v>
      </c>
      <c r="E16" s="896"/>
    </row>
    <row r="17" spans="1:9" ht="26" x14ac:dyDescent="0.3">
      <c r="A17" s="144">
        <v>16</v>
      </c>
      <c r="B17" s="420" t="s">
        <v>998</v>
      </c>
      <c r="C17" s="144" t="s">
        <v>999</v>
      </c>
      <c r="D17" s="892" t="s">
        <v>1000</v>
      </c>
      <c r="E17" s="895"/>
    </row>
    <row r="18" spans="1:9" ht="52" x14ac:dyDescent="0.3">
      <c r="A18" s="144">
        <v>17</v>
      </c>
      <c r="B18" s="420" t="s">
        <v>1060</v>
      </c>
      <c r="C18" s="144" t="s">
        <v>1065</v>
      </c>
      <c r="D18" s="892" t="s">
        <v>1131</v>
      </c>
      <c r="E18" s="895"/>
    </row>
    <row r="19" spans="1:9" ht="26" x14ac:dyDescent="0.3">
      <c r="A19" s="144">
        <v>18</v>
      </c>
      <c r="B19" s="420" t="s">
        <v>1036</v>
      </c>
      <c r="C19" s="144" t="s">
        <v>1066</v>
      </c>
      <c r="D19" s="892" t="s">
        <v>1038</v>
      </c>
      <c r="E19" s="895"/>
    </row>
    <row r="20" spans="1:9" ht="26" x14ac:dyDescent="0.3">
      <c r="A20" s="144">
        <v>23</v>
      </c>
      <c r="B20" s="420" t="s">
        <v>1067</v>
      </c>
      <c r="C20" s="144" t="s">
        <v>1068</v>
      </c>
      <c r="D20" s="892" t="s">
        <v>1132</v>
      </c>
      <c r="E20" s="896"/>
    </row>
    <row r="21" spans="1:9" ht="26" x14ac:dyDescent="0.3">
      <c r="A21" s="144">
        <v>24</v>
      </c>
      <c r="B21" s="420" t="s">
        <v>1069</v>
      </c>
      <c r="C21" s="144" t="s">
        <v>1070</v>
      </c>
      <c r="D21" s="892" t="s">
        <v>1133</v>
      </c>
      <c r="E21" s="896"/>
    </row>
    <row r="22" spans="1:9" ht="65" x14ac:dyDescent="0.3">
      <c r="A22" s="144">
        <v>29</v>
      </c>
      <c r="B22" s="420" t="s">
        <v>1071</v>
      </c>
      <c r="C22" s="144" t="s">
        <v>1072</v>
      </c>
      <c r="D22" s="892" t="s">
        <v>1134</v>
      </c>
      <c r="E22" s="895"/>
    </row>
    <row r="23" spans="1:9" ht="39" x14ac:dyDescent="0.3">
      <c r="A23" s="144">
        <v>30</v>
      </c>
      <c r="B23" s="420" t="s">
        <v>1017</v>
      </c>
      <c r="C23" s="144" t="s">
        <v>1018</v>
      </c>
      <c r="D23" s="892" t="s">
        <v>1135</v>
      </c>
      <c r="E23" s="895"/>
    </row>
    <row r="24" spans="1:9" ht="26" x14ac:dyDescent="0.3">
      <c r="A24" s="144">
        <v>34</v>
      </c>
      <c r="B24" s="420" t="s">
        <v>1073</v>
      </c>
      <c r="C24" s="144" t="s">
        <v>1074</v>
      </c>
      <c r="D24" s="892" t="s">
        <v>1136</v>
      </c>
      <c r="E24" s="895"/>
    </row>
    <row r="25" spans="1:9" ht="65" x14ac:dyDescent="0.3">
      <c r="A25" s="144">
        <v>37</v>
      </c>
      <c r="B25" s="420" t="s">
        <v>1075</v>
      </c>
      <c r="C25" s="144" t="s">
        <v>1076</v>
      </c>
      <c r="D25" s="892" t="s">
        <v>1077</v>
      </c>
      <c r="E25" s="895"/>
    </row>
    <row r="26" spans="1:9" ht="52" x14ac:dyDescent="0.3">
      <c r="A26" s="144">
        <v>38</v>
      </c>
      <c r="B26" s="420" t="s">
        <v>1078</v>
      </c>
      <c r="C26" s="144" t="s">
        <v>1079</v>
      </c>
      <c r="D26" s="892" t="s">
        <v>1137</v>
      </c>
      <c r="E26" s="895"/>
    </row>
    <row r="27" spans="1:9" ht="39" x14ac:dyDescent="0.3">
      <c r="A27" s="144">
        <v>39</v>
      </c>
      <c r="B27" s="420" t="s">
        <v>1080</v>
      </c>
      <c r="C27" s="144" t="s">
        <v>1081</v>
      </c>
      <c r="D27" s="892" t="s">
        <v>1082</v>
      </c>
      <c r="E27" s="895"/>
    </row>
    <row r="28" spans="1:9" ht="26" x14ac:dyDescent="0.3">
      <c r="A28" s="144">
        <v>40</v>
      </c>
      <c r="B28" s="420" t="s">
        <v>1083</v>
      </c>
      <c r="C28" s="144" t="s">
        <v>1084</v>
      </c>
      <c r="D28" s="892" t="s">
        <v>1085</v>
      </c>
      <c r="E28" s="895"/>
    </row>
    <row r="29" spans="1:9" ht="52" x14ac:dyDescent="0.3">
      <c r="A29" s="144">
        <v>41</v>
      </c>
      <c r="B29" s="420" t="s">
        <v>1086</v>
      </c>
      <c r="C29" s="144" t="s">
        <v>1087</v>
      </c>
      <c r="D29" s="892" t="s">
        <v>1138</v>
      </c>
      <c r="E29" s="895"/>
    </row>
    <row r="30" spans="1:9" ht="52" x14ac:dyDescent="0.3">
      <c r="A30" s="144">
        <v>46</v>
      </c>
      <c r="B30" s="420" t="s">
        <v>1088</v>
      </c>
      <c r="C30" s="144" t="s">
        <v>1089</v>
      </c>
      <c r="D30" s="892" t="s">
        <v>1090</v>
      </c>
      <c r="E30" s="895"/>
    </row>
    <row r="31" spans="1:9" ht="26" x14ac:dyDescent="0.3">
      <c r="A31" s="144">
        <v>47</v>
      </c>
      <c r="B31" s="420" t="s">
        <v>1091</v>
      </c>
      <c r="C31" s="144" t="s">
        <v>1092</v>
      </c>
      <c r="D31" s="892" t="s">
        <v>1139</v>
      </c>
      <c r="E31" s="895"/>
    </row>
    <row r="32" spans="1:9" ht="12.75" customHeight="1" x14ac:dyDescent="0.3">
      <c r="A32" s="1292" t="s">
        <v>21</v>
      </c>
      <c r="B32" s="1292"/>
      <c r="C32" s="1292"/>
      <c r="D32" s="1292"/>
      <c r="E32" s="897"/>
      <c r="F32" s="897"/>
      <c r="G32" s="897"/>
      <c r="H32" s="897"/>
      <c r="I32" s="897"/>
    </row>
  </sheetData>
  <mergeCells count="3">
    <mergeCell ref="A32:D32"/>
    <mergeCell ref="A5:A6"/>
    <mergeCell ref="D5:D6"/>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9D2A-7FA2-4525-AC84-236EE16164F4}">
  <dimension ref="A1:C23"/>
  <sheetViews>
    <sheetView workbookViewId="0">
      <selection activeCell="D14" sqref="D14"/>
    </sheetView>
  </sheetViews>
  <sheetFormatPr baseColWidth="10" defaultColWidth="10.81640625" defaultRowHeight="13" x14ac:dyDescent="0.3"/>
  <cols>
    <col min="1" max="1" width="94.453125" style="7" customWidth="1"/>
    <col min="2" max="2" width="14.81640625" style="7" customWidth="1"/>
    <col min="3" max="3" width="47.453125" style="7" customWidth="1"/>
    <col min="4" max="16384" width="10.81640625" style="7"/>
  </cols>
  <sheetData>
    <row r="1" spans="1:3" x14ac:dyDescent="0.3">
      <c r="A1" s="6" t="s">
        <v>1115</v>
      </c>
    </row>
    <row r="2" spans="1:3" x14ac:dyDescent="0.3">
      <c r="A2" s="6" t="s">
        <v>952</v>
      </c>
    </row>
    <row r="3" spans="1:3" x14ac:dyDescent="0.3">
      <c r="A3" s="7" t="s">
        <v>953</v>
      </c>
    </row>
    <row r="5" spans="1:3" ht="26" x14ac:dyDescent="0.3">
      <c r="A5" s="588" t="s">
        <v>938</v>
      </c>
      <c r="B5" s="147" t="s">
        <v>954</v>
      </c>
      <c r="C5" s="533" t="s">
        <v>939</v>
      </c>
    </row>
    <row r="6" spans="1:3" x14ac:dyDescent="0.3">
      <c r="A6" s="775" t="s">
        <v>940</v>
      </c>
      <c r="B6" s="1249">
        <v>436</v>
      </c>
      <c r="C6" s="1295" t="s">
        <v>941</v>
      </c>
    </row>
    <row r="7" spans="1:3" x14ac:dyDescent="0.3">
      <c r="A7" s="1005" t="s">
        <v>1150</v>
      </c>
      <c r="B7" s="1300"/>
      <c r="C7" s="1301"/>
    </row>
    <row r="8" spans="1:3" x14ac:dyDescent="0.3">
      <c r="A8" s="1005" t="s">
        <v>1151</v>
      </c>
      <c r="B8" s="1300"/>
      <c r="C8" s="1301"/>
    </row>
    <row r="9" spans="1:3" x14ac:dyDescent="0.3">
      <c r="A9" s="1005" t="s">
        <v>1152</v>
      </c>
      <c r="B9" s="1300"/>
      <c r="C9" s="1301"/>
    </row>
    <row r="10" spans="1:3" x14ac:dyDescent="0.3">
      <c r="A10" s="1005" t="s">
        <v>1153</v>
      </c>
      <c r="B10" s="1300"/>
      <c r="C10" s="1301"/>
    </row>
    <row r="11" spans="1:3" x14ac:dyDescent="0.3">
      <c r="A11" s="1005" t="s">
        <v>1154</v>
      </c>
      <c r="B11" s="1250"/>
      <c r="C11" s="1301"/>
    </row>
    <row r="12" spans="1:3" x14ac:dyDescent="0.3">
      <c r="A12" s="775" t="s">
        <v>942</v>
      </c>
      <c r="B12" s="1249">
        <v>940</v>
      </c>
      <c r="C12" s="1297" t="s">
        <v>1116</v>
      </c>
    </row>
    <row r="13" spans="1:3" x14ac:dyDescent="0.3">
      <c r="A13" s="1005" t="s">
        <v>1155</v>
      </c>
      <c r="B13" s="1300"/>
      <c r="C13" s="1298"/>
    </row>
    <row r="14" spans="1:3" x14ac:dyDescent="0.3">
      <c r="A14" s="1006" t="s">
        <v>1156</v>
      </c>
      <c r="B14" s="1250"/>
      <c r="C14" s="1299"/>
    </row>
    <row r="15" spans="1:3" x14ac:dyDescent="0.3">
      <c r="A15" s="776" t="s">
        <v>943</v>
      </c>
      <c r="B15" s="1026">
        <v>300</v>
      </c>
      <c r="C15" s="777" t="s">
        <v>944</v>
      </c>
    </row>
    <row r="16" spans="1:3" ht="39" x14ac:dyDescent="0.3">
      <c r="A16" s="778" t="s">
        <v>945</v>
      </c>
      <c r="B16" s="1028">
        <v>371</v>
      </c>
      <c r="C16" s="1029" t="s">
        <v>946</v>
      </c>
    </row>
    <row r="17" spans="1:3" x14ac:dyDescent="0.3">
      <c r="A17" s="775" t="s">
        <v>947</v>
      </c>
      <c r="B17" s="1249">
        <v>650</v>
      </c>
      <c r="C17" s="1295" t="s">
        <v>948</v>
      </c>
    </row>
    <row r="18" spans="1:3" x14ac:dyDescent="0.3">
      <c r="A18" s="1005" t="s">
        <v>1157</v>
      </c>
      <c r="B18" s="1250"/>
      <c r="C18" s="1301"/>
    </row>
    <row r="19" spans="1:3" x14ac:dyDescent="0.3">
      <c r="A19" s="775" t="s">
        <v>949</v>
      </c>
      <c r="B19" s="1293">
        <v>1000</v>
      </c>
      <c r="C19" s="1295" t="s">
        <v>950</v>
      </c>
    </row>
    <row r="20" spans="1:3" x14ac:dyDescent="0.3">
      <c r="A20" s="1007" t="s">
        <v>1158</v>
      </c>
      <c r="B20" s="1294"/>
      <c r="C20" s="1296"/>
    </row>
    <row r="21" spans="1:3" x14ac:dyDescent="0.3">
      <c r="A21" s="779" t="s">
        <v>951</v>
      </c>
      <c r="B21" s="536">
        <v>3697</v>
      </c>
      <c r="C21" s="780"/>
    </row>
    <row r="22" spans="1:3" x14ac:dyDescent="0.3">
      <c r="A22" s="1098" t="s">
        <v>1117</v>
      </c>
      <c r="B22" s="1098"/>
      <c r="C22" s="1098"/>
    </row>
    <row r="23" spans="1:3" x14ac:dyDescent="0.3">
      <c r="A23" s="7" t="s">
        <v>21</v>
      </c>
    </row>
  </sheetData>
  <mergeCells count="9">
    <mergeCell ref="A22:C22"/>
    <mergeCell ref="B19:B20"/>
    <mergeCell ref="C19:C20"/>
    <mergeCell ref="C12:C14"/>
    <mergeCell ref="B6:B11"/>
    <mergeCell ref="C6:C11"/>
    <mergeCell ref="B12:B14"/>
    <mergeCell ref="B17:B18"/>
    <mergeCell ref="C17:C18"/>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4A909-0D4E-4A46-99BE-90E9854FAD35}">
  <dimension ref="A1:C15"/>
  <sheetViews>
    <sheetView workbookViewId="0">
      <selection activeCell="F12" sqref="F12"/>
    </sheetView>
  </sheetViews>
  <sheetFormatPr baseColWidth="10" defaultColWidth="10.81640625" defaultRowHeight="13" x14ac:dyDescent="0.3"/>
  <cols>
    <col min="1" max="16384" width="10.81640625" style="7"/>
  </cols>
  <sheetData>
    <row r="1" spans="1:3" x14ac:dyDescent="0.3">
      <c r="A1" s="6" t="s">
        <v>1159</v>
      </c>
    </row>
    <row r="2" spans="1:3" x14ac:dyDescent="0.3">
      <c r="A2" s="6" t="s">
        <v>1161</v>
      </c>
    </row>
    <row r="4" spans="1:3" ht="15" customHeight="1" x14ac:dyDescent="0.3">
      <c r="A4" s="1302" t="s">
        <v>1144</v>
      </c>
      <c r="B4" s="1303"/>
      <c r="C4" s="1304"/>
    </row>
    <row r="5" spans="1:3" x14ac:dyDescent="0.3">
      <c r="A5" s="728" t="s">
        <v>1145</v>
      </c>
      <c r="B5" s="277" t="s">
        <v>1146</v>
      </c>
      <c r="C5" s="97" t="s">
        <v>1147</v>
      </c>
    </row>
    <row r="6" spans="1:3" x14ac:dyDescent="0.3">
      <c r="A6" s="997">
        <v>2018</v>
      </c>
      <c r="B6" s="1008">
        <v>2.3E-2</v>
      </c>
      <c r="C6" s="1009">
        <v>2.4E-2</v>
      </c>
    </row>
    <row r="7" spans="1:3" x14ac:dyDescent="0.3">
      <c r="A7" s="997">
        <v>2019</v>
      </c>
      <c r="B7" s="1008">
        <v>2.4E-2</v>
      </c>
      <c r="C7" s="1009">
        <v>2.5000000000000001E-2</v>
      </c>
    </row>
    <row r="8" spans="1:3" x14ac:dyDescent="0.3">
      <c r="A8" s="997">
        <v>2020</v>
      </c>
      <c r="B8" s="1008">
        <v>1.9E-2</v>
      </c>
      <c r="C8" s="1009">
        <v>2.1000000000000001E-2</v>
      </c>
    </row>
    <row r="9" spans="1:3" x14ac:dyDescent="0.3">
      <c r="A9" s="997">
        <v>2021</v>
      </c>
      <c r="B9" s="1008">
        <v>2.5000000000000001E-2</v>
      </c>
      <c r="C9" s="1009">
        <v>2.8000000000000001E-2</v>
      </c>
    </row>
    <row r="10" spans="1:3" x14ac:dyDescent="0.3">
      <c r="A10" s="997">
        <v>2022</v>
      </c>
      <c r="B10" s="1008">
        <v>2.5999999999999999E-2</v>
      </c>
      <c r="C10" s="1009">
        <v>2.5000000000000001E-2</v>
      </c>
    </row>
    <row r="11" spans="1:3" x14ac:dyDescent="0.3">
      <c r="A11" s="997">
        <v>2023</v>
      </c>
      <c r="B11" s="1008">
        <v>2.7E-2</v>
      </c>
      <c r="C11" s="1009">
        <v>2.5999999999999999E-2</v>
      </c>
    </row>
    <row r="12" spans="1:3" x14ac:dyDescent="0.3">
      <c r="A12" s="997">
        <v>2024</v>
      </c>
      <c r="B12" s="1008">
        <v>2.8000000000000001E-2</v>
      </c>
      <c r="C12" s="1009">
        <v>2.5999999999999999E-2</v>
      </c>
    </row>
    <row r="13" spans="1:3" x14ac:dyDescent="0.3">
      <c r="A13" s="997">
        <v>2025</v>
      </c>
      <c r="B13" s="1008">
        <v>2.8000000000000001E-2</v>
      </c>
      <c r="C13" s="1009">
        <v>2.7E-2</v>
      </c>
    </row>
    <row r="14" spans="1:3" x14ac:dyDescent="0.3">
      <c r="A14" s="998">
        <v>2026</v>
      </c>
      <c r="B14" s="1010">
        <v>2.9000000000000001E-2</v>
      </c>
      <c r="C14" s="1011">
        <v>2.7E-2</v>
      </c>
    </row>
    <row r="15" spans="1:3" x14ac:dyDescent="0.3">
      <c r="A15" s="7" t="s">
        <v>4</v>
      </c>
    </row>
  </sheetData>
  <mergeCells count="1">
    <mergeCell ref="A4:C4"/>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91F3F-4F85-48AB-BCD7-6DE2B28FEA78}">
  <dimension ref="A1:C14"/>
  <sheetViews>
    <sheetView workbookViewId="0">
      <selection activeCell="C13" sqref="C13"/>
    </sheetView>
  </sheetViews>
  <sheetFormatPr baseColWidth="10" defaultColWidth="10.81640625" defaultRowHeight="13" x14ac:dyDescent="0.3"/>
  <cols>
    <col min="1" max="16384" width="10.81640625" style="7"/>
  </cols>
  <sheetData>
    <row r="1" spans="1:3" x14ac:dyDescent="0.3">
      <c r="A1" s="6" t="s">
        <v>1162</v>
      </c>
    </row>
    <row r="2" spans="1:3" x14ac:dyDescent="0.3">
      <c r="A2" s="6" t="s">
        <v>1160</v>
      </c>
    </row>
    <row r="4" spans="1:3" ht="15" customHeight="1" x14ac:dyDescent="0.3">
      <c r="A4" s="1159" t="s">
        <v>1148</v>
      </c>
      <c r="B4" s="1155"/>
      <c r="C4" s="1239"/>
    </row>
    <row r="5" spans="1:3" x14ac:dyDescent="0.3">
      <c r="A5" s="728" t="s">
        <v>1145</v>
      </c>
      <c r="B5" s="277" t="s">
        <v>1146</v>
      </c>
      <c r="C5" s="97" t="s">
        <v>1147</v>
      </c>
    </row>
    <row r="6" spans="1:3" x14ac:dyDescent="0.3">
      <c r="A6" s="997">
        <v>2018</v>
      </c>
      <c r="B6" s="1013">
        <v>0.02</v>
      </c>
      <c r="C6" s="1014">
        <v>2.4E-2</v>
      </c>
    </row>
    <row r="7" spans="1:3" x14ac:dyDescent="0.3">
      <c r="A7" s="997">
        <v>2019</v>
      </c>
      <c r="B7" s="1013">
        <v>1.9E-2</v>
      </c>
      <c r="C7" s="1014">
        <v>2.5000000000000001E-2</v>
      </c>
    </row>
    <row r="8" spans="1:3" x14ac:dyDescent="0.3">
      <c r="A8" s="997">
        <v>2020</v>
      </c>
      <c r="B8" s="1013">
        <v>1.2E-2</v>
      </c>
      <c r="C8" s="1014">
        <v>2.1999999999999999E-2</v>
      </c>
    </row>
    <row r="9" spans="1:3" x14ac:dyDescent="0.3">
      <c r="A9" s="998">
        <v>2021</v>
      </c>
      <c r="B9" s="1015">
        <v>1.4999999999999999E-2</v>
      </c>
      <c r="C9" s="1016">
        <v>2.8000000000000001E-2</v>
      </c>
    </row>
    <row r="10" spans="1:3" x14ac:dyDescent="0.3">
      <c r="A10" s="7" t="s">
        <v>4</v>
      </c>
      <c r="B10" s="999"/>
      <c r="C10" s="1012"/>
    </row>
    <row r="11" spans="1:3" x14ac:dyDescent="0.3">
      <c r="A11" s="999"/>
      <c r="B11" s="999"/>
      <c r="C11" s="999"/>
    </row>
    <row r="12" spans="1:3" x14ac:dyDescent="0.3">
      <c r="A12" s="999"/>
      <c r="B12" s="999"/>
      <c r="C12" s="999"/>
    </row>
    <row r="13" spans="1:3" x14ac:dyDescent="0.3">
      <c r="A13" s="999"/>
      <c r="B13" s="999"/>
      <c r="C13" s="999"/>
    </row>
    <row r="14" spans="1:3" x14ac:dyDescent="0.3">
      <c r="A14" s="999"/>
      <c r="B14" s="999"/>
      <c r="C14" s="999"/>
    </row>
  </sheetData>
  <mergeCells count="1">
    <mergeCell ref="A4:C4"/>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AAAFC-C01D-4FB9-ACB5-C41D1D6CCCFB}">
  <dimension ref="A1:D15"/>
  <sheetViews>
    <sheetView workbookViewId="0">
      <selection activeCell="F19" sqref="F19"/>
    </sheetView>
  </sheetViews>
  <sheetFormatPr baseColWidth="10" defaultColWidth="10.81640625" defaultRowHeight="13" x14ac:dyDescent="0.3"/>
  <cols>
    <col min="1" max="3" width="10.81640625" style="7"/>
    <col min="4" max="4" width="15.453125" style="7" customWidth="1"/>
    <col min="5" max="16384" width="10.81640625" style="7"/>
  </cols>
  <sheetData>
    <row r="1" spans="1:4" x14ac:dyDescent="0.3">
      <c r="A1" s="6" t="s">
        <v>1163</v>
      </c>
    </row>
    <row r="2" spans="1:4" x14ac:dyDescent="0.3">
      <c r="A2" s="6" t="s">
        <v>1161</v>
      </c>
    </row>
    <row r="4" spans="1:4" x14ac:dyDescent="0.3">
      <c r="A4" s="1159" t="s">
        <v>1144</v>
      </c>
      <c r="B4" s="1155"/>
      <c r="C4" s="1155"/>
      <c r="D4" s="1239"/>
    </row>
    <row r="5" spans="1:4" ht="26" x14ac:dyDescent="0.3">
      <c r="A5" s="995" t="s">
        <v>1145</v>
      </c>
      <c r="B5" s="727" t="s">
        <v>1146</v>
      </c>
      <c r="C5" s="996" t="s">
        <v>1147</v>
      </c>
      <c r="D5" s="727" t="s">
        <v>1149</v>
      </c>
    </row>
    <row r="6" spans="1:4" x14ac:dyDescent="0.3">
      <c r="A6" s="997">
        <v>2018</v>
      </c>
      <c r="B6" s="1008">
        <v>2.3E-2</v>
      </c>
      <c r="C6" s="1017">
        <v>2.4E-2</v>
      </c>
      <c r="D6" s="1008">
        <v>2.5999999999999999E-2</v>
      </c>
    </row>
    <row r="7" spans="1:4" x14ac:dyDescent="0.3">
      <c r="A7" s="997">
        <v>2019</v>
      </c>
      <c r="B7" s="1008">
        <v>2.4E-2</v>
      </c>
      <c r="C7" s="1017">
        <v>2.5000000000000001E-2</v>
      </c>
      <c r="D7" s="1008">
        <v>2.7E-2</v>
      </c>
    </row>
    <row r="8" spans="1:4" x14ac:dyDescent="0.3">
      <c r="A8" s="997">
        <v>2020</v>
      </c>
      <c r="B8" s="1008">
        <v>1.9E-2</v>
      </c>
      <c r="C8" s="1017">
        <v>2.1000000000000001E-2</v>
      </c>
      <c r="D8" s="1008">
        <v>2.4E-2</v>
      </c>
    </row>
    <row r="9" spans="1:4" x14ac:dyDescent="0.3">
      <c r="A9" s="997">
        <v>2021</v>
      </c>
      <c r="B9" s="1008">
        <v>2.5000000000000001E-2</v>
      </c>
      <c r="C9" s="1017">
        <v>2.8000000000000001E-2</v>
      </c>
      <c r="D9" s="1008">
        <v>3.1E-2</v>
      </c>
    </row>
    <row r="10" spans="1:4" x14ac:dyDescent="0.3">
      <c r="A10" s="997">
        <v>2022</v>
      </c>
      <c r="B10" s="1008">
        <v>2.5999999999999999E-2</v>
      </c>
      <c r="C10" s="1017">
        <v>2.5000000000000001E-2</v>
      </c>
      <c r="D10" s="1008">
        <v>2.8000000000000001E-2</v>
      </c>
    </row>
    <row r="11" spans="1:4" x14ac:dyDescent="0.3">
      <c r="A11" s="997">
        <v>2023</v>
      </c>
      <c r="B11" s="1008">
        <v>2.7E-2</v>
      </c>
      <c r="C11" s="1017">
        <v>2.5999999999999999E-2</v>
      </c>
      <c r="D11" s="1008">
        <v>0.03</v>
      </c>
    </row>
    <row r="12" spans="1:4" x14ac:dyDescent="0.3">
      <c r="A12" s="997">
        <v>2024</v>
      </c>
      <c r="B12" s="1008">
        <v>2.8000000000000001E-2</v>
      </c>
      <c r="C12" s="1017">
        <v>2.5999999999999999E-2</v>
      </c>
      <c r="D12" s="1008">
        <v>0.03</v>
      </c>
    </row>
    <row r="13" spans="1:4" x14ac:dyDescent="0.3">
      <c r="A13" s="997">
        <v>2025</v>
      </c>
      <c r="B13" s="1008">
        <v>2.8000000000000001E-2</v>
      </c>
      <c r="C13" s="1017">
        <v>2.7E-2</v>
      </c>
      <c r="D13" s="1008">
        <v>3.1E-2</v>
      </c>
    </row>
    <row r="14" spans="1:4" x14ac:dyDescent="0.3">
      <c r="A14" s="998">
        <v>2026</v>
      </c>
      <c r="B14" s="1010">
        <v>2.9000000000000001E-2</v>
      </c>
      <c r="C14" s="1018">
        <v>2.7E-2</v>
      </c>
      <c r="D14" s="1010">
        <v>3.1E-2</v>
      </c>
    </row>
    <row r="15" spans="1:4" x14ac:dyDescent="0.3">
      <c r="A15" s="7" t="s">
        <v>4</v>
      </c>
    </row>
  </sheetData>
  <mergeCells count="1">
    <mergeCell ref="A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E602-03CB-4B60-8782-CF0B7754C350}">
  <dimension ref="A1:J35"/>
  <sheetViews>
    <sheetView showGridLines="0" workbookViewId="0">
      <selection activeCell="A20" sqref="A20"/>
    </sheetView>
  </sheetViews>
  <sheetFormatPr baseColWidth="10" defaultColWidth="10.453125" defaultRowHeight="13" x14ac:dyDescent="0.3"/>
  <cols>
    <col min="1" max="1" width="45.453125" style="4" customWidth="1"/>
    <col min="2" max="2" width="10.453125" style="4"/>
    <col min="3" max="3" width="11.453125" style="4" customWidth="1"/>
    <col min="4" max="4" width="10.453125" style="4"/>
    <col min="5" max="5" width="12.453125" style="4" customWidth="1"/>
    <col min="6" max="6" width="15.453125" style="4" customWidth="1"/>
    <col min="7" max="16384" width="10.453125" style="4"/>
  </cols>
  <sheetData>
    <row r="1" spans="1:9" x14ac:dyDescent="0.3">
      <c r="A1" s="166" t="s">
        <v>61</v>
      </c>
    </row>
    <row r="2" spans="1:9" x14ac:dyDescent="0.3">
      <c r="A2" s="166" t="s">
        <v>605</v>
      </c>
      <c r="B2" s="434"/>
      <c r="F2" s="434"/>
    </row>
    <row r="3" spans="1:9" x14ac:dyDescent="0.3">
      <c r="A3" s="4" t="s">
        <v>747</v>
      </c>
      <c r="F3" s="582"/>
    </row>
    <row r="4" spans="1:9" x14ac:dyDescent="0.3">
      <c r="C4" s="434"/>
    </row>
    <row r="5" spans="1:9" ht="40.25" customHeight="1" x14ac:dyDescent="0.3">
      <c r="A5" s="1099"/>
      <c r="B5" s="261">
        <v>2020</v>
      </c>
      <c r="C5" s="190" t="s">
        <v>982</v>
      </c>
      <c r="D5" s="190" t="s">
        <v>598</v>
      </c>
      <c r="E5" s="190" t="s">
        <v>593</v>
      </c>
      <c r="F5" s="190" t="s">
        <v>606</v>
      </c>
    </row>
    <row r="6" spans="1:9" ht="16.25" customHeight="1" x14ac:dyDescent="0.3">
      <c r="A6" s="1100"/>
      <c r="B6" s="167" t="s">
        <v>62</v>
      </c>
      <c r="C6" s="167" t="s">
        <v>62</v>
      </c>
      <c r="D6" s="167" t="s">
        <v>62</v>
      </c>
      <c r="E6" s="167" t="s">
        <v>63</v>
      </c>
      <c r="F6" s="176" t="s">
        <v>62</v>
      </c>
    </row>
    <row r="7" spans="1:9" x14ac:dyDescent="0.3">
      <c r="A7" s="1" t="s">
        <v>8</v>
      </c>
      <c r="B7" s="365">
        <v>50152233.014468327</v>
      </c>
      <c r="C7" s="365">
        <v>47058640.172359996</v>
      </c>
      <c r="D7" s="366">
        <v>68419611.201130003</v>
      </c>
      <c r="E7" s="374">
        <v>36.423858098983857</v>
      </c>
      <c r="F7" s="367">
        <v>21360971.028770007</v>
      </c>
      <c r="G7" s="46"/>
      <c r="H7" s="46"/>
    </row>
    <row r="8" spans="1:9" x14ac:dyDescent="0.3">
      <c r="A8" s="271" t="s">
        <v>64</v>
      </c>
      <c r="B8" s="368">
        <v>11096393.796813317</v>
      </c>
      <c r="C8" s="368">
        <v>10431623.725099999</v>
      </c>
      <c r="D8" s="369">
        <v>11659532.01189</v>
      </c>
      <c r="E8" s="376">
        <v>5.0749660239924594</v>
      </c>
      <c r="F8" s="370">
        <v>1227908.2867900003</v>
      </c>
      <c r="H8" s="46"/>
    </row>
    <row r="9" spans="1:9" x14ac:dyDescent="0.3">
      <c r="A9" s="271" t="s">
        <v>65</v>
      </c>
      <c r="B9" s="368">
        <v>4567499.089947585</v>
      </c>
      <c r="C9" s="368">
        <v>4083680.9874999998</v>
      </c>
      <c r="D9" s="369">
        <v>4785411.1086299997</v>
      </c>
      <c r="E9" s="376">
        <v>4.7709263732971152</v>
      </c>
      <c r="F9" s="370">
        <v>701730.12112999987</v>
      </c>
      <c r="H9" s="46"/>
      <c r="I9" s="75"/>
    </row>
    <row r="10" spans="1:9" x14ac:dyDescent="0.3">
      <c r="A10" s="271" t="s">
        <v>66</v>
      </c>
      <c r="B10" s="368">
        <v>2024827.0212626092</v>
      </c>
      <c r="C10" s="368">
        <v>2026091.5630999999</v>
      </c>
      <c r="D10" s="369">
        <v>2057883.7836099998</v>
      </c>
      <c r="E10" s="376">
        <v>1.6325721654374945</v>
      </c>
      <c r="F10" s="370">
        <v>31792.220509999897</v>
      </c>
      <c r="H10" s="46"/>
      <c r="I10" s="30"/>
    </row>
    <row r="11" spans="1:9" x14ac:dyDescent="0.3">
      <c r="A11" s="271" t="s">
        <v>67</v>
      </c>
      <c r="B11" s="368">
        <v>23111729.403260723</v>
      </c>
      <c r="C11" s="368">
        <v>22572242.102499999</v>
      </c>
      <c r="D11" s="369">
        <v>40464811.230319999</v>
      </c>
      <c r="E11" s="376">
        <v>75.083441503996738</v>
      </c>
      <c r="F11" s="370">
        <v>17892569.12782</v>
      </c>
      <c r="H11" s="46"/>
    </row>
    <row r="12" spans="1:9" ht="14.5" x14ac:dyDescent="0.3">
      <c r="A12" s="271" t="s">
        <v>68</v>
      </c>
      <c r="B12" s="368">
        <v>9231630.7990508992</v>
      </c>
      <c r="C12" s="368">
        <v>7939713.0024600001</v>
      </c>
      <c r="D12" s="369">
        <v>9298744.38607</v>
      </c>
      <c r="E12" s="376">
        <v>0.72699600406464526</v>
      </c>
      <c r="F12" s="370">
        <v>1359031.3836099999</v>
      </c>
      <c r="H12" s="46"/>
    </row>
    <row r="13" spans="1:9" x14ac:dyDescent="0.3">
      <c r="A13" s="271" t="s">
        <v>69</v>
      </c>
      <c r="B13" s="368">
        <v>120152.90413320108</v>
      </c>
      <c r="C13" s="368">
        <v>5288.7916999999998</v>
      </c>
      <c r="D13" s="369">
        <v>153228.68060999998</v>
      </c>
      <c r="E13" s="376">
        <v>27.528070765673064</v>
      </c>
      <c r="F13" s="370">
        <v>147939.88890999998</v>
      </c>
      <c r="H13" s="46"/>
    </row>
    <row r="14" spans="1:9" x14ac:dyDescent="0.3">
      <c r="A14" s="1" t="s">
        <v>18</v>
      </c>
      <c r="B14" s="365">
        <v>7121232.7969023492</v>
      </c>
      <c r="C14" s="365">
        <v>9448343.0256999992</v>
      </c>
      <c r="D14" s="366">
        <v>7960195.4146500006</v>
      </c>
      <c r="E14" s="374">
        <v>11.781142980083303</v>
      </c>
      <c r="F14" s="367">
        <v>-1488147.6110499986</v>
      </c>
      <c r="G14" s="30"/>
      <c r="H14" s="46"/>
    </row>
    <row r="15" spans="1:9" x14ac:dyDescent="0.3">
      <c r="A15" s="271" t="s">
        <v>70</v>
      </c>
      <c r="B15" s="368">
        <v>3749390.0791489095</v>
      </c>
      <c r="C15" s="368">
        <v>5584164.1033000005</v>
      </c>
      <c r="D15" s="369">
        <v>4295035.9875600003</v>
      </c>
      <c r="E15" s="376">
        <v>14.552924526192527</v>
      </c>
      <c r="F15" s="370">
        <v>-1289128.1157400003</v>
      </c>
      <c r="H15" s="46"/>
    </row>
    <row r="16" spans="1:9" x14ac:dyDescent="0.3">
      <c r="A16" s="271" t="s">
        <v>71</v>
      </c>
      <c r="B16" s="368">
        <v>3371842.7177534397</v>
      </c>
      <c r="C16" s="368">
        <v>3864178.9223999996</v>
      </c>
      <c r="D16" s="369">
        <v>3665159.4270900004</v>
      </c>
      <c r="E16" s="376">
        <v>8.6990033014348001</v>
      </c>
      <c r="F16" s="370">
        <v>-199019.49530999921</v>
      </c>
      <c r="H16" s="46"/>
    </row>
    <row r="17" spans="1:10" x14ac:dyDescent="0.3">
      <c r="A17" s="2" t="s">
        <v>72</v>
      </c>
      <c r="B17" s="371">
        <v>57273465.811370678</v>
      </c>
      <c r="C17" s="371">
        <v>56506983.198059991</v>
      </c>
      <c r="D17" s="372">
        <v>76379806.615779996</v>
      </c>
      <c r="E17" s="610">
        <v>33.359847415792444</v>
      </c>
      <c r="F17" s="373">
        <v>19872823.417720005</v>
      </c>
      <c r="H17" s="46"/>
      <c r="I17" s="30"/>
      <c r="J17" s="43"/>
    </row>
    <row r="18" spans="1:10" x14ac:dyDescent="0.3">
      <c r="A18" s="1101" t="s">
        <v>739</v>
      </c>
      <c r="B18" s="1101"/>
      <c r="C18" s="1101"/>
      <c r="D18" s="1101"/>
      <c r="E18" s="1101"/>
      <c r="F18" s="1101"/>
    </row>
    <row r="19" spans="1:10" x14ac:dyDescent="0.3">
      <c r="A19" s="1091"/>
      <c r="B19" s="1091"/>
      <c r="C19" s="1091"/>
      <c r="D19" s="1091"/>
      <c r="E19" s="1091"/>
      <c r="F19" s="1091"/>
    </row>
    <row r="20" spans="1:10" x14ac:dyDescent="0.3">
      <c r="A20" s="5" t="s">
        <v>21</v>
      </c>
    </row>
    <row r="21" spans="1:10" x14ac:dyDescent="0.3">
      <c r="D21" s="30"/>
    </row>
    <row r="22" spans="1:10" ht="14.5" customHeight="1" x14ac:dyDescent="0.3">
      <c r="D22" s="43"/>
    </row>
    <row r="24" spans="1:10" x14ac:dyDescent="0.3">
      <c r="B24" s="46"/>
      <c r="C24" s="46"/>
      <c r="D24" s="46"/>
      <c r="E24" s="46"/>
      <c r="F24" s="46"/>
    </row>
    <row r="25" spans="1:10" x14ac:dyDescent="0.3">
      <c r="B25" s="46"/>
      <c r="C25" s="46"/>
      <c r="D25" s="46"/>
      <c r="E25" s="46"/>
      <c r="F25" s="46"/>
    </row>
    <row r="26" spans="1:10" x14ac:dyDescent="0.3">
      <c r="B26" s="46"/>
      <c r="C26" s="46"/>
      <c r="D26" s="46"/>
      <c r="E26" s="46"/>
      <c r="F26" s="46"/>
    </row>
    <row r="27" spans="1:10" x14ac:dyDescent="0.3">
      <c r="B27" s="46"/>
      <c r="C27" s="46"/>
      <c r="D27" s="46"/>
      <c r="E27" s="46"/>
      <c r="F27" s="46"/>
    </row>
    <row r="28" spans="1:10" x14ac:dyDescent="0.3">
      <c r="B28" s="46"/>
      <c r="C28" s="46"/>
      <c r="D28" s="46"/>
      <c r="E28" s="46"/>
      <c r="F28" s="46"/>
    </row>
    <row r="29" spans="1:10" x14ac:dyDescent="0.3">
      <c r="B29" s="46"/>
      <c r="C29" s="46"/>
      <c r="D29" s="46"/>
      <c r="E29" s="46"/>
      <c r="F29" s="46"/>
    </row>
    <row r="30" spans="1:10" x14ac:dyDescent="0.3">
      <c r="B30" s="46"/>
      <c r="C30" s="46"/>
      <c r="D30" s="46"/>
      <c r="E30" s="46"/>
      <c r="F30" s="46"/>
    </row>
    <row r="31" spans="1:10" x14ac:dyDescent="0.3">
      <c r="B31" s="46"/>
      <c r="C31" s="46"/>
      <c r="D31" s="46"/>
      <c r="E31" s="46"/>
      <c r="F31" s="46"/>
    </row>
    <row r="32" spans="1:10" x14ac:dyDescent="0.3">
      <c r="B32" s="46"/>
      <c r="C32" s="46"/>
      <c r="D32" s="46"/>
      <c r="E32" s="46"/>
      <c r="F32" s="46"/>
    </row>
    <row r="33" spans="2:6" x14ac:dyDescent="0.3">
      <c r="B33" s="46"/>
      <c r="C33" s="46"/>
      <c r="D33" s="46"/>
      <c r="E33" s="46"/>
      <c r="F33" s="46"/>
    </row>
    <row r="34" spans="2:6" x14ac:dyDescent="0.3">
      <c r="B34" s="46"/>
      <c r="C34" s="46"/>
      <c r="D34" s="46"/>
      <c r="E34" s="46"/>
      <c r="F34" s="46"/>
    </row>
    <row r="35" spans="2:6" x14ac:dyDescent="0.3">
      <c r="B35" s="46"/>
      <c r="C35" s="46"/>
      <c r="D35" s="46"/>
      <c r="E35" s="46"/>
      <c r="F35" s="46"/>
    </row>
  </sheetData>
  <mergeCells count="2">
    <mergeCell ref="A5:A6"/>
    <mergeCell ref="A18:F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2" ma:contentTypeDescription="Crear nuevo documento." ma:contentTypeScope="" ma:versionID="ecc8466f6e3ed6de4f335dd8420751a0">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288ef0b338df75550cf1cc7df94c7da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699DD4-D703-48A9-A159-02A11159A300}">
  <ds:schemaRefs>
    <ds:schemaRef ds:uri="http://schemas.microsoft.com/sharepoint/v3/contenttype/forms"/>
  </ds:schemaRefs>
</ds:datastoreItem>
</file>

<file path=customXml/itemProps2.xml><?xml version="1.0" encoding="utf-8"?>
<ds:datastoreItem xmlns:ds="http://schemas.openxmlformats.org/officeDocument/2006/customXml" ds:itemID="{CCC429F0-1124-4A99-825A-3AB94C4A3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49FC7F-D5DA-434F-BF93-1CCA7DD44260}">
  <ds:schemaRefs>
    <ds:schemaRef ds:uri="http://schemas.microsoft.com/office/2006/metadata/properties"/>
    <ds:schemaRef ds:uri="a29962c2-db64-44b6-bb40-607f45c46189"/>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 ds:uri="9406bea5-fcf1-424a-9f5e-6e7d0d8d5db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87</vt:i4>
      </vt:variant>
      <vt:variant>
        <vt:lpstr>Rangos con nombre</vt:lpstr>
      </vt:variant>
      <vt:variant>
        <vt:i4>1</vt:i4>
      </vt:variant>
    </vt:vector>
  </HeadingPairs>
  <TitlesOfParts>
    <vt:vector size="88" baseType="lpstr">
      <vt:lpstr>C I.1.1</vt:lpstr>
      <vt:lpstr>C I.1.2</vt:lpstr>
      <vt:lpstr>C I.2.1</vt:lpstr>
      <vt:lpstr>C I.2.2</vt:lpstr>
      <vt:lpstr>C I.2.3</vt:lpstr>
      <vt:lpstr>C I.2.4</vt:lpstr>
      <vt:lpstr>C I.4.1</vt:lpstr>
      <vt:lpstr>C I.4.2</vt:lpstr>
      <vt:lpstr>C I.5.1</vt:lpstr>
      <vt:lpstr>C I.5.2</vt:lpstr>
      <vt:lpstr>C I.5.3</vt:lpstr>
      <vt:lpstr>C I.5.4</vt:lpstr>
      <vt:lpstr>C I.5.5</vt:lpstr>
      <vt:lpstr>C I.5.6</vt:lpstr>
      <vt:lpstr>C I.6.1</vt:lpstr>
      <vt:lpstr>C I.7.1</vt:lpstr>
      <vt:lpstr>C I.7.2</vt:lpstr>
      <vt:lpstr>C I.8.1</vt:lpstr>
      <vt:lpstr>C I.8.2</vt:lpstr>
      <vt:lpstr>C. I.9.1</vt:lpstr>
      <vt:lpstr>C I.9.2</vt:lpstr>
      <vt:lpstr>C I.9.3</vt:lpstr>
      <vt:lpstr>C I.9.4</vt:lpstr>
      <vt:lpstr>C I.9.5</vt:lpstr>
      <vt:lpstr>C I.9.6</vt:lpstr>
      <vt:lpstr>C I.10.1</vt:lpstr>
      <vt:lpstr>C I.11.1</vt:lpstr>
      <vt:lpstr>C I.11.2</vt:lpstr>
      <vt:lpstr>C I.11.3</vt:lpstr>
      <vt:lpstr>C I.11.4</vt:lpstr>
      <vt:lpstr>C I.11.5</vt:lpstr>
      <vt:lpstr>C I.11.6</vt:lpstr>
      <vt:lpstr>C II.1.1</vt:lpstr>
      <vt:lpstr>C II.1.2</vt:lpstr>
      <vt:lpstr>C II.2.1</vt:lpstr>
      <vt:lpstr>C II.2.2</vt:lpstr>
      <vt:lpstr>C II.2.3</vt:lpstr>
      <vt:lpstr>C II.3.1</vt:lpstr>
      <vt:lpstr>C II.3.2</vt:lpstr>
      <vt:lpstr>C II.4.1</vt:lpstr>
      <vt:lpstr>C II.4.2</vt:lpstr>
      <vt:lpstr>C II.5.1</vt:lpstr>
      <vt:lpstr>C II.6.1</vt:lpstr>
      <vt:lpstr>C II.7.1</vt:lpstr>
      <vt:lpstr>C III.3.1</vt:lpstr>
      <vt:lpstr>C III.3.2</vt:lpstr>
      <vt:lpstr>C III.4.1</vt:lpstr>
      <vt:lpstr>C III.4.2</vt:lpstr>
      <vt:lpstr>C III.4.3</vt:lpstr>
      <vt:lpstr>C III.4.4</vt:lpstr>
      <vt:lpstr>C III.5.1</vt:lpstr>
      <vt:lpstr>C III.5.2</vt:lpstr>
      <vt:lpstr>C III.6.1</vt:lpstr>
      <vt:lpstr>C III.6.2</vt:lpstr>
      <vt:lpstr>C III.7.1</vt:lpstr>
      <vt:lpstr>C III.8.1</vt:lpstr>
      <vt:lpstr>C III.9.1</vt:lpstr>
      <vt:lpstr>C III.9.2</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C.A.II.8</vt:lpstr>
      <vt:lpstr>C A.II.9</vt:lpstr>
      <vt:lpstr>C.A.II.10</vt:lpstr>
      <vt:lpstr>C.A.II.11</vt:lpstr>
      <vt:lpstr>C A.II.12</vt:lpstr>
      <vt:lpstr>C A.II.13</vt:lpstr>
      <vt:lpstr>C A.II.14</vt:lpstr>
      <vt:lpstr>C A.III.1</vt:lpstr>
      <vt:lpstr>C A.III.2</vt:lpstr>
      <vt:lpstr>C A.III.3</vt:lpstr>
      <vt:lpstr>C R.1.1</vt:lpstr>
      <vt:lpstr>C R.4.1</vt:lpstr>
      <vt:lpstr>C R.4.2</vt:lpstr>
      <vt:lpstr>C R.4.A1</vt:lpstr>
      <vt:lpstr>'C I.2.1'!OLE_LINK1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Javiera V.</cp:lastModifiedBy>
  <cp:revision/>
  <dcterms:created xsi:type="dcterms:W3CDTF">2021-03-12T13:14:57Z</dcterms:created>
  <dcterms:modified xsi:type="dcterms:W3CDTF">2022-05-06T15:06:42Z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ies>
</file>