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20026814-477D-417A-93FD-AD384F64B098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analitico'!$A$1:$K$40</definedName>
    <definedName name="JR_PAGE_ANCHOR_0_1">'cuadro Comparativo analitico'!$A$1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32" i="1" l="1"/>
  <c r="G14" i="1"/>
  <c r="G13" i="1" s="1"/>
  <c r="G20" i="1"/>
  <c r="H32" i="1"/>
  <c r="H25" i="1" s="1"/>
  <c r="G25" i="1" l="1"/>
  <c r="G12" i="1"/>
  <c r="I25" i="1"/>
  <c r="I40" i="1" s="1"/>
  <c r="J12" i="1"/>
  <c r="I12" i="1"/>
  <c r="F40" i="1"/>
  <c r="G40" i="1"/>
  <c r="H40" i="1"/>
  <c r="E40" i="1"/>
  <c r="K32" i="1"/>
  <c r="K31" i="1"/>
  <c r="K30" i="1"/>
  <c r="K29" i="1"/>
  <c r="K28" i="1"/>
  <c r="K27" i="1"/>
  <c r="K26" i="1"/>
  <c r="K24" i="1"/>
  <c r="K23" i="1"/>
  <c r="K22" i="1"/>
  <c r="K15" i="1"/>
  <c r="F32" i="1"/>
  <c r="F25" i="1" s="1"/>
  <c r="F30" i="1"/>
  <c r="F28" i="1"/>
  <c r="F20" i="1"/>
  <c r="F14" i="1"/>
  <c r="F13" i="1"/>
  <c r="H30" i="1"/>
  <c r="H28" i="1"/>
  <c r="H20" i="1"/>
  <c r="J20" i="1" s="1"/>
  <c r="K20" i="1" s="1"/>
  <c r="H14" i="1"/>
  <c r="H13" i="1" s="1"/>
  <c r="E20" i="1"/>
  <c r="E14" i="1"/>
  <c r="E13" i="1"/>
  <c r="E12" i="1" s="1"/>
  <c r="E32" i="1"/>
  <c r="E28" i="1"/>
  <c r="E25" i="1" s="1"/>
  <c r="E30" i="1"/>
  <c r="J38" i="1"/>
  <c r="K38" i="1" s="1"/>
  <c r="J37" i="1"/>
  <c r="K37" i="1" s="1"/>
  <c r="J36" i="1"/>
  <c r="K36" i="1" s="1"/>
  <c r="J35" i="1"/>
  <c r="K35" i="1" s="1"/>
  <c r="J34" i="1"/>
  <c r="K34" i="1" s="1"/>
  <c r="J33" i="1"/>
  <c r="K33" i="1" s="1"/>
  <c r="J32" i="1"/>
  <c r="J25" i="1" s="1"/>
  <c r="J40" i="1" s="1"/>
  <c r="J31" i="1"/>
  <c r="J30" i="1"/>
  <c r="J29" i="1"/>
  <c r="J28" i="1"/>
  <c r="J27" i="1"/>
  <c r="J26" i="1"/>
  <c r="J24" i="1"/>
  <c r="J23" i="1"/>
  <c r="J22" i="1"/>
  <c r="J21" i="1"/>
  <c r="K21" i="1" s="1"/>
  <c r="J19" i="1"/>
  <c r="K19" i="1" s="1"/>
  <c r="J18" i="1"/>
  <c r="K18" i="1" s="1"/>
  <c r="J17" i="1"/>
  <c r="K17" i="1" s="1"/>
  <c r="J16" i="1"/>
  <c r="K16" i="1" s="1"/>
  <c r="J15" i="1"/>
  <c r="K40" i="1" l="1"/>
  <c r="K25" i="1"/>
  <c r="F12" i="1"/>
  <c r="J13" i="1"/>
  <c r="K13" i="1" s="1"/>
  <c r="H12" i="1"/>
  <c r="K12" i="1" s="1"/>
  <c r="J14" i="1"/>
  <c r="K14" i="1" s="1"/>
</calcChain>
</file>

<file path=xl/sharedStrings.xml><?xml version="1.0" encoding="utf-8"?>
<sst xmlns="http://schemas.openxmlformats.org/spreadsheetml/2006/main" count="149" uniqueCount="85">
  <si>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</si>
  <si>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</si>
  <si>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</si>
  <si>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</si>
  <si>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</si>
  <si>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TRANSPORTES Y TELECOMUNICACIONES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</si>
  <si>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</si>
  <si>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19</t>
    </r>
  </si>
  <si>
    <r>
      <rPr>
        <sz val="10"/>
        <rFont val="Times New Roman"/>
      </rPr>
      <t>Capítulo:</t>
    </r>
  </si>
  <si>
    <r>
      <rPr>
        <sz val="10"/>
        <rFont val="Times New Roman"/>
      </rPr>
      <t>SECRETARÍA Y ADMINISTRACIÓN GENERAL DE TRANSPORTES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</si>
  <si>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</si>
  <si>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01</t>
    </r>
  </si>
  <si>
    <r>
      <rPr>
        <sz val="10"/>
        <rFont val="Times New Roman"/>
      </rPr>
      <t>Programa:</t>
    </r>
  </si>
  <si>
    <r>
      <rPr>
        <sz val="10"/>
        <rFont val="Times New Roman"/>
      </rPr>
      <t>DIVISIÓN DE TRANSPORTE PÚBLICO REGIONAL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</si>
  <si>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</si>
  <si>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10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</si>
  <si>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</si>
  <si>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</si>
  <si>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</si>
  <si>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</si>
  <si>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</si>
  <si>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</si>
  <si>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</si>
  <si>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</si>
  <si>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</si>
  <si>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</si>
  <si>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</si>
  <si>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</si>
  <si>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 AÑO 2024 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</si>
  <si>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</si>
  <si>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</si>
  <si>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LEY DE PPTOS AÑO 2024 (Inicial + Reajuste + Leyes Especiales)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</si>
  <si>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</si>
  <si>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</si>
  <si>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</si>
  <si>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</si>
  <si>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</si>
  <si>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</si>
  <si>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</si>
  <si>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</si>
  <si>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</si>
  <si>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02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</si>
  <si>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</si>
  <si>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002</t>
    </r>
  </si>
  <si>
    <r>
      <rPr>
        <sz val="10"/>
        <rFont val="Times New Roman"/>
      </rPr>
      <t>Subsidio al Transporte Público Regional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</si>
  <si>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</si>
  <si>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</si>
  <si>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</si>
  <si>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</si>
  <si>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</si>
  <si>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</si>
  <si>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</si>
  <si>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</si>
  <si>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</si>
  <si>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12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</si>
  <si>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</si>
  <si>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</si>
  <si>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</si>
  <si>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</si>
  <si>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</si>
  <si>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</si>
  <si>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</si>
  <si>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</si>
  <si>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</si>
  <si>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</si>
  <si>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</si>
  <si>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03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</si>
  <si>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</si>
  <si>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</si>
  <si>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</si>
  <si>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</si>
  <si>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</si>
  <si>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</si>
  <si>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</si>
  <si>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</si>
  <si>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06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</si>
  <si>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</si>
  <si>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07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</si>
  <si>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</si>
  <si>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</si>
  <si>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</si>
  <si>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Deuda Flotante</t>
    </r>
  </si>
  <si>
    <r>
      <rPr>
        <sz val="10"/>
        <rFont val="Times New Roman"/>
      </rPr>
      <t>35</t>
    </r>
  </si>
  <si>
    <r>
      <rPr>
        <sz val="10"/>
        <rFont val="Times New Roman"/>
      </rPr>
      <t>SALDO FINAL DE CAJA</t>
    </r>
  </si>
  <si>
    <r>
      <rPr>
        <b/>
        <sz val="10"/>
        <rFont val="Times New Roman"/>
      </rPr>
      <t>Gasto Estado de Operaciones*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</si>
</sst>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%"/>
    <numFmt numFmtId="165" formatCode="#,##0.0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4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4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164" fontId="3" fillId="37" borderId="12" xfId="0" applyNumberFormat="1" applyFont="1" applyFill="1" applyBorder="1" applyAlignment="1">
      <alignment horizontal="right" vertical="top" wrapText="1"/>
    </xf>
    <xf numFmtId="3" fontId="2" fillId="40" borderId="9" xfId="0" applyNumberFormat="1" applyFont="1" applyFill="1" applyBorder="1" applyAlignment="1">
      <alignment horizontal="right" vertical="center" wrapText="1"/>
    </xf>
    <xf numFmtId="164" fontId="2" fillId="41" borderId="9" xfId="0" applyNumberFormat="1" applyFont="1" applyFill="1" applyBorder="1" applyAlignment="1">
      <alignment horizontal="right" vertical="center" wrapText="1"/>
    </xf>
    <xf numFmtId="165" fontId="3" fillId="37" borderId="12" xfId="0" applyNumberFormat="1" applyFont="1" applyFill="1" applyBorder="1" applyAlignment="1">
      <alignment horizontal="right" vertical="top" wrapText="1"/>
    </xf>
    <xf numFmtId="0" fontId="3" fillId="34" borderId="13" xfId="0" applyFont="1" applyFill="1" applyBorder="1" applyAlignment="1">
      <alignment horizontal="center" vertical="top" wrapText="1"/>
    </xf>
    <xf numFmtId="0" fontId="3" fillId="35" borderId="13" xfId="0" applyFont="1" applyFill="1" applyBorder="1" applyAlignment="1">
      <alignment horizontal="left" vertical="top" wrapText="1"/>
    </xf>
    <xf numFmtId="3" fontId="3" fillId="36" borderId="13" xfId="0" applyNumberFormat="1" applyFont="1" applyFill="1" applyBorder="1" applyAlignment="1">
      <alignment horizontal="right" vertical="top" wrapText="1"/>
    </xf>
    <xf numFmtId="164" fontId="3" fillId="37" borderId="13" xfId="0" applyNumberFormat="1" applyFont="1" applyFill="1" applyBorder="1" applyAlignment="1">
      <alignment horizontal="right" vertical="top" wrapText="1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38" borderId="9" xfId="0" applyFont="1" applyFill="1" applyBorder="1" applyAlignment="1">
      <alignment horizontal="left" vertical="top" wrapText="1"/>
    </xf>
    <xf numFmtId="0" fontId="2" fillId="39" borderId="9" xfId="0" applyFont="1" applyFill="1" applyBorder="1" applyAlignment="1" applyProtection="1">
      <alignment horizontal="left" vertical="top" wrapText="1"/>
      <protection locked="0"/>
    </xf>
    <xf numFmtId="0" fontId="8" fillId="42" borderId="1" xfId="0" applyFont="1" applyFill="1" applyBorder="1" applyAlignment="1">
      <alignment horizontal="left" wrapText="1"/>
    </xf>
    <xf numFmtId="0" fontId="4" fillId="43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  <pageSetUpPr fitToPage="1"/>
  </sheetPr>
  <dimension ref="A1:L42"/>
  <sheetViews>
    <sheetView tabSelected="1" view="pageBreakPreview" zoomScale="60" zoomScaleNormal="100" workbookViewId="0">
      <selection activeCell="E4" sqref="E1:K1048576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11" width="15.28515625" customWidth="1"/>
    <col min="12" max="12" width="5.42578125" customWidth="1"/>
  </cols>
  <sheetData>
    <row r="1" spans="1:12" ht="17.100000000000001" customHeight="1" x14ac:dyDescent="0.25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1"/>
      <c r="K1" s="1"/>
      <c r="L1" s="1"/>
    </row>
    <row r="2" spans="1:12" ht="17.100000000000001" customHeight="1" x14ac:dyDescent="0.25">
      <c r="A2" s="25" t="s">
        <v>1</v>
      </c>
      <c r="B2" s="26"/>
      <c r="C2" s="26"/>
      <c r="D2" s="26"/>
      <c r="E2" s="26"/>
      <c r="F2" s="26"/>
      <c r="G2" s="26"/>
      <c r="H2" s="26"/>
      <c r="I2" s="26"/>
      <c r="J2" s="1"/>
      <c r="K2" s="1"/>
      <c r="L2" s="1"/>
    </row>
    <row r="3" spans="1:12" ht="15" customHeight="1" x14ac:dyDescent="0.25">
      <c r="A3" s="27" t="s">
        <v>2</v>
      </c>
      <c r="B3" s="28"/>
      <c r="C3" s="28"/>
      <c r="D3" s="28"/>
      <c r="E3" s="28"/>
      <c r="F3" s="28"/>
      <c r="G3" s="28"/>
      <c r="H3" s="28"/>
      <c r="I3" s="28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29" t="s">
        <v>4</v>
      </c>
      <c r="B5" s="30"/>
      <c r="C5" s="31" t="s">
        <v>5</v>
      </c>
      <c r="D5" s="32"/>
      <c r="E5" s="32"/>
      <c r="F5" s="32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9" t="s">
        <v>8</v>
      </c>
      <c r="B6" s="40"/>
      <c r="C6" s="41" t="s">
        <v>9</v>
      </c>
      <c r="D6" s="42"/>
      <c r="E6" s="42"/>
      <c r="F6" s="42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43" t="s">
        <v>12</v>
      </c>
      <c r="B7" s="44"/>
      <c r="C7" s="45" t="s">
        <v>13</v>
      </c>
      <c r="D7" s="46"/>
      <c r="E7" s="46"/>
      <c r="F7" s="46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47" t="s">
        <v>17</v>
      </c>
      <c r="B9" s="47" t="s">
        <v>18</v>
      </c>
      <c r="C9" s="47" t="s">
        <v>19</v>
      </c>
      <c r="D9" s="47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80.099999999999994" customHeight="1" x14ac:dyDescent="0.25">
      <c r="A10" s="48"/>
      <c r="B10" s="48"/>
      <c r="C10" s="48"/>
      <c r="D10" s="48"/>
      <c r="E10" s="6" t="s">
        <v>28</v>
      </c>
      <c r="F10" s="7" t="s">
        <v>29</v>
      </c>
      <c r="G10" s="7" t="s">
        <v>30</v>
      </c>
      <c r="H10" s="7" t="s">
        <v>31</v>
      </c>
      <c r="I10" s="7" t="s">
        <v>32</v>
      </c>
      <c r="J10" s="33" t="s">
        <v>33</v>
      </c>
      <c r="K10" s="33" t="s">
        <v>34</v>
      </c>
      <c r="L10" s="1"/>
    </row>
    <row r="11" spans="1:12" ht="30" customHeight="1" x14ac:dyDescent="0.25">
      <c r="A11" s="48"/>
      <c r="B11" s="48"/>
      <c r="C11" s="48"/>
      <c r="D11" s="48"/>
      <c r="E11" s="9" t="s">
        <v>35</v>
      </c>
      <c r="F11" s="8" t="s">
        <v>35</v>
      </c>
      <c r="G11" s="8" t="s">
        <v>35</v>
      </c>
      <c r="H11" s="8" t="s">
        <v>36</v>
      </c>
      <c r="I11" s="8" t="s">
        <v>36</v>
      </c>
      <c r="J11" s="34"/>
      <c r="K11" s="34"/>
      <c r="L11" s="1"/>
    </row>
    <row r="12" spans="1:12" ht="15" customHeight="1" x14ac:dyDescent="0.25">
      <c r="A12" s="10" t="s">
        <v>37</v>
      </c>
      <c r="B12" s="10" t="s">
        <v>37</v>
      </c>
      <c r="C12" s="10" t="s">
        <v>37</v>
      </c>
      <c r="D12" s="11" t="s">
        <v>38</v>
      </c>
      <c r="E12" s="12">
        <f t="shared" ref="E12:J12" si="0">E13+E16+E20+E22+E24</f>
        <v>10280806</v>
      </c>
      <c r="F12" s="12">
        <f t="shared" si="0"/>
        <v>10280806</v>
      </c>
      <c r="G12" s="12">
        <f t="shared" si="0"/>
        <v>5986158</v>
      </c>
      <c r="H12" s="12">
        <f t="shared" si="0"/>
        <v>10712598</v>
      </c>
      <c r="I12" s="12">
        <f t="shared" si="0"/>
        <v>12348969</v>
      </c>
      <c r="J12" s="12">
        <f t="shared" si="0"/>
        <v>1636371</v>
      </c>
      <c r="K12" s="13">
        <f t="shared" ref="K12" si="1">IF(ISERROR(J12/H12),"-",J12/H12)</f>
        <v>0.15275202149842643</v>
      </c>
      <c r="L12" s="1"/>
    </row>
    <row r="13" spans="1:12" ht="15" customHeight="1" x14ac:dyDescent="0.25">
      <c r="A13" s="14" t="s">
        <v>39</v>
      </c>
      <c r="B13" s="14" t="s">
        <v>37</v>
      </c>
      <c r="C13" s="14" t="s">
        <v>37</v>
      </c>
      <c r="D13" s="15" t="s">
        <v>40</v>
      </c>
      <c r="E13" s="16">
        <f t="shared" ref="E13:H14" si="2">E14</f>
        <v>5577419</v>
      </c>
      <c r="F13" s="16">
        <f t="shared" si="2"/>
        <v>5577419</v>
      </c>
      <c r="G13" s="16">
        <f t="shared" si="2"/>
        <v>3142563</v>
      </c>
      <c r="H13" s="16">
        <f t="shared" si="2"/>
        <v>5811671</v>
      </c>
      <c r="I13" s="16">
        <v>6800728</v>
      </c>
      <c r="J13" s="16">
        <f t="shared" ref="J13:J38" si="3">I13-H13</f>
        <v>989057</v>
      </c>
      <c r="K13" s="20">
        <f>IF(ISERROR(J13/H13),"-",J13/H13)</f>
        <v>0.17018461643819824</v>
      </c>
      <c r="L13" s="1"/>
    </row>
    <row r="14" spans="1:12" ht="15" customHeight="1" x14ac:dyDescent="0.25">
      <c r="A14" s="14" t="s">
        <v>37</v>
      </c>
      <c r="B14" s="14" t="s">
        <v>41</v>
      </c>
      <c r="C14" s="14" t="s">
        <v>37</v>
      </c>
      <c r="D14" s="15" t="s">
        <v>42</v>
      </c>
      <c r="E14" s="16">
        <f t="shared" si="2"/>
        <v>5577419</v>
      </c>
      <c r="F14" s="16">
        <f t="shared" si="2"/>
        <v>5577419</v>
      </c>
      <c r="G14" s="16">
        <f t="shared" si="2"/>
        <v>3142563</v>
      </c>
      <c r="H14" s="16">
        <f t="shared" si="2"/>
        <v>5811671</v>
      </c>
      <c r="I14" s="16">
        <v>6800728</v>
      </c>
      <c r="J14" s="16">
        <f t="shared" si="3"/>
        <v>989057</v>
      </c>
      <c r="K14" s="17">
        <f t="shared" ref="K14:K24" si="4">IF(ISERROR(J14/H14),"-",J14/H14)</f>
        <v>0.17018461643819824</v>
      </c>
      <c r="L14" s="1"/>
    </row>
    <row r="15" spans="1:12" ht="15" customHeight="1" x14ac:dyDescent="0.25">
      <c r="A15" s="14" t="s">
        <v>37</v>
      </c>
      <c r="B15" s="14" t="s">
        <v>37</v>
      </c>
      <c r="C15" s="14" t="s">
        <v>43</v>
      </c>
      <c r="D15" s="15" t="s">
        <v>44</v>
      </c>
      <c r="E15" s="16">
        <v>5577419</v>
      </c>
      <c r="F15" s="16">
        <v>5577419</v>
      </c>
      <c r="G15" s="16">
        <v>3142563</v>
      </c>
      <c r="H15" s="16">
        <v>5811671</v>
      </c>
      <c r="I15" s="16">
        <v>6800728</v>
      </c>
      <c r="J15" s="16">
        <f t="shared" si="3"/>
        <v>989057</v>
      </c>
      <c r="K15" s="17">
        <f t="shared" si="4"/>
        <v>0.17018461643819824</v>
      </c>
      <c r="L15" s="1"/>
    </row>
    <row r="16" spans="1:12" ht="15" customHeight="1" x14ac:dyDescent="0.25">
      <c r="A16" s="14" t="s">
        <v>45</v>
      </c>
      <c r="B16" s="14" t="s">
        <v>37</v>
      </c>
      <c r="C16" s="14" t="s">
        <v>37</v>
      </c>
      <c r="D16" s="15" t="s">
        <v>46</v>
      </c>
      <c r="E16" s="16">
        <v>0</v>
      </c>
      <c r="F16" s="16">
        <v>0</v>
      </c>
      <c r="G16" s="16">
        <v>0</v>
      </c>
      <c r="H16" s="16">
        <v>0</v>
      </c>
      <c r="I16" s="16">
        <v>30</v>
      </c>
      <c r="J16" s="16">
        <f t="shared" si="3"/>
        <v>30</v>
      </c>
      <c r="K16" s="17" t="str">
        <f t="shared" si="4"/>
        <v>-</v>
      </c>
      <c r="L16" s="1"/>
    </row>
    <row r="17" spans="1:12" ht="15" customHeight="1" x14ac:dyDescent="0.25">
      <c r="A17" s="14" t="s">
        <v>37</v>
      </c>
      <c r="B17" s="14" t="s">
        <v>11</v>
      </c>
      <c r="C17" s="14" t="s">
        <v>37</v>
      </c>
      <c r="D17" s="15" t="s">
        <v>47</v>
      </c>
      <c r="E17" s="16">
        <v>0</v>
      </c>
      <c r="F17" s="16">
        <v>0</v>
      </c>
      <c r="G17" s="16">
        <v>0</v>
      </c>
      <c r="H17" s="16">
        <v>0</v>
      </c>
      <c r="I17" s="16">
        <v>10</v>
      </c>
      <c r="J17" s="16">
        <f t="shared" si="3"/>
        <v>10</v>
      </c>
      <c r="K17" s="17" t="str">
        <f t="shared" si="4"/>
        <v>-</v>
      </c>
      <c r="L17" s="1"/>
    </row>
    <row r="18" spans="1:12" ht="15" customHeight="1" x14ac:dyDescent="0.25">
      <c r="A18" s="14" t="s">
        <v>37</v>
      </c>
      <c r="B18" s="14" t="s">
        <v>41</v>
      </c>
      <c r="C18" s="14" t="s">
        <v>37</v>
      </c>
      <c r="D18" s="15" t="s">
        <v>48</v>
      </c>
      <c r="E18" s="16">
        <v>0</v>
      </c>
      <c r="F18" s="16">
        <v>0</v>
      </c>
      <c r="G18" s="16">
        <v>0</v>
      </c>
      <c r="H18" s="16">
        <v>0</v>
      </c>
      <c r="I18" s="16">
        <v>10</v>
      </c>
      <c r="J18" s="16">
        <f t="shared" si="3"/>
        <v>10</v>
      </c>
      <c r="K18" s="17" t="str">
        <f t="shared" si="4"/>
        <v>-</v>
      </c>
      <c r="L18" s="1"/>
    </row>
    <row r="19" spans="1:12" ht="15" customHeight="1" x14ac:dyDescent="0.25">
      <c r="A19" s="14" t="s">
        <v>37</v>
      </c>
      <c r="B19" s="14" t="s">
        <v>49</v>
      </c>
      <c r="C19" s="14" t="s">
        <v>37</v>
      </c>
      <c r="D19" s="15" t="s">
        <v>50</v>
      </c>
      <c r="E19" s="16">
        <v>0</v>
      </c>
      <c r="F19" s="16">
        <v>0</v>
      </c>
      <c r="G19" s="16">
        <v>0</v>
      </c>
      <c r="H19" s="16">
        <v>0</v>
      </c>
      <c r="I19" s="16">
        <v>10</v>
      </c>
      <c r="J19" s="16">
        <f t="shared" si="3"/>
        <v>10</v>
      </c>
      <c r="K19" s="17" t="str">
        <f t="shared" si="4"/>
        <v>-</v>
      </c>
      <c r="L19" s="1"/>
    </row>
    <row r="20" spans="1:12" ht="15" customHeight="1" x14ac:dyDescent="0.25">
      <c r="A20" s="14" t="s">
        <v>51</v>
      </c>
      <c r="B20" s="14" t="s">
        <v>37</v>
      </c>
      <c r="C20" s="14" t="s">
        <v>37</v>
      </c>
      <c r="D20" s="15" t="s">
        <v>52</v>
      </c>
      <c r="E20" s="16">
        <f>E21</f>
        <v>4703387</v>
      </c>
      <c r="F20" s="16">
        <f>F21</f>
        <v>4703387</v>
      </c>
      <c r="G20" s="16">
        <f>G21</f>
        <v>2843595</v>
      </c>
      <c r="H20" s="16">
        <f>H21</f>
        <v>4900927</v>
      </c>
      <c r="I20" s="16">
        <v>5547201</v>
      </c>
      <c r="J20" s="16">
        <f t="shared" si="3"/>
        <v>646274</v>
      </c>
      <c r="K20" s="17">
        <f t="shared" si="4"/>
        <v>0.13186770584422089</v>
      </c>
      <c r="L20" s="1"/>
    </row>
    <row r="21" spans="1:12" ht="15" customHeight="1" x14ac:dyDescent="0.25">
      <c r="A21" s="14" t="s">
        <v>37</v>
      </c>
      <c r="B21" s="14" t="s">
        <v>11</v>
      </c>
      <c r="C21" s="14" t="s">
        <v>37</v>
      </c>
      <c r="D21" s="15" t="s">
        <v>53</v>
      </c>
      <c r="E21" s="16">
        <v>4703387</v>
      </c>
      <c r="F21" s="16">
        <v>4703387</v>
      </c>
      <c r="G21" s="16">
        <v>2843595</v>
      </c>
      <c r="H21" s="16">
        <v>4900927</v>
      </c>
      <c r="I21" s="16">
        <v>5547201</v>
      </c>
      <c r="J21" s="16">
        <f t="shared" si="3"/>
        <v>646274</v>
      </c>
      <c r="K21" s="17">
        <f t="shared" si="4"/>
        <v>0.13186770584422089</v>
      </c>
      <c r="L21" s="1"/>
    </row>
    <row r="22" spans="1:12" ht="15" customHeight="1" x14ac:dyDescent="0.25">
      <c r="A22" s="14" t="s">
        <v>54</v>
      </c>
      <c r="B22" s="14" t="s">
        <v>37</v>
      </c>
      <c r="C22" s="14" t="s">
        <v>37</v>
      </c>
      <c r="D22" s="15" t="s">
        <v>55</v>
      </c>
      <c r="E22" s="16">
        <v>0</v>
      </c>
      <c r="F22" s="16">
        <v>0</v>
      </c>
      <c r="G22" s="16">
        <v>0</v>
      </c>
      <c r="H22" s="16">
        <v>0</v>
      </c>
      <c r="I22" s="16">
        <v>10</v>
      </c>
      <c r="J22" s="16">
        <f t="shared" si="3"/>
        <v>10</v>
      </c>
      <c r="K22" s="17" t="str">
        <f t="shared" si="4"/>
        <v>-</v>
      </c>
      <c r="L22" s="1"/>
    </row>
    <row r="23" spans="1:12" ht="15" customHeight="1" x14ac:dyDescent="0.25">
      <c r="A23" s="14" t="s">
        <v>37</v>
      </c>
      <c r="B23" s="14" t="s">
        <v>15</v>
      </c>
      <c r="C23" s="14" t="s">
        <v>37</v>
      </c>
      <c r="D23" s="15" t="s">
        <v>56</v>
      </c>
      <c r="E23" s="16">
        <v>0</v>
      </c>
      <c r="F23" s="16">
        <v>0</v>
      </c>
      <c r="G23" s="16">
        <v>0</v>
      </c>
      <c r="H23" s="16">
        <v>0</v>
      </c>
      <c r="I23" s="16">
        <v>10</v>
      </c>
      <c r="J23" s="16">
        <f t="shared" si="3"/>
        <v>10</v>
      </c>
      <c r="K23" s="17" t="str">
        <f t="shared" si="4"/>
        <v>-</v>
      </c>
      <c r="L23" s="1"/>
    </row>
    <row r="24" spans="1:12" ht="15" customHeight="1" x14ac:dyDescent="0.25">
      <c r="A24" s="14" t="s">
        <v>57</v>
      </c>
      <c r="B24" s="14" t="s">
        <v>37</v>
      </c>
      <c r="C24" s="14" t="s">
        <v>37</v>
      </c>
      <c r="D24" s="15" t="s">
        <v>58</v>
      </c>
      <c r="E24" s="16">
        <v>0</v>
      </c>
      <c r="F24" s="16">
        <v>0</v>
      </c>
      <c r="G24" s="16">
        <v>0</v>
      </c>
      <c r="H24" s="16">
        <v>0</v>
      </c>
      <c r="I24" s="16">
        <v>1000</v>
      </c>
      <c r="J24" s="16">
        <f t="shared" si="3"/>
        <v>1000</v>
      </c>
      <c r="K24" s="17" t="str">
        <f t="shared" si="4"/>
        <v>-</v>
      </c>
      <c r="L24" s="1"/>
    </row>
    <row r="25" spans="1:12" ht="15" customHeight="1" x14ac:dyDescent="0.25">
      <c r="A25" s="10" t="s">
        <v>37</v>
      </c>
      <c r="B25" s="10" t="s">
        <v>37</v>
      </c>
      <c r="C25" s="10" t="s">
        <v>37</v>
      </c>
      <c r="D25" s="11" t="s">
        <v>59</v>
      </c>
      <c r="E25" s="12">
        <f>E26+E27+E28+E30+E32+E36+E38</f>
        <v>10280806</v>
      </c>
      <c r="F25" s="12">
        <f>F26+F27+F28+F30+F32+F36+F38</f>
        <v>10280806</v>
      </c>
      <c r="G25" s="12">
        <f>G26+G27+G28+G30+G32+G36+G38</f>
        <v>5986158</v>
      </c>
      <c r="H25" s="12">
        <f>H26+H27+H28+H30+H32+H36+H38</f>
        <v>10712598</v>
      </c>
      <c r="I25" s="12">
        <f t="shared" ref="I25:J25" si="5">I26+I27+I28+I30+I32+I36+I38</f>
        <v>12348969</v>
      </c>
      <c r="J25" s="12">
        <f t="shared" si="5"/>
        <v>1636371</v>
      </c>
      <c r="K25" s="13">
        <f t="shared" ref="K25:K40" si="6">IF(ISERROR(J25/H25),"-",J25/H25)</f>
        <v>0.15275202149842643</v>
      </c>
      <c r="L25" s="1"/>
    </row>
    <row r="26" spans="1:12" ht="15" customHeight="1" x14ac:dyDescent="0.25">
      <c r="A26" s="14" t="s">
        <v>60</v>
      </c>
      <c r="B26" s="14" t="s">
        <v>37</v>
      </c>
      <c r="C26" s="14" t="s">
        <v>37</v>
      </c>
      <c r="D26" s="15" t="s">
        <v>61</v>
      </c>
      <c r="E26" s="16">
        <v>7512782</v>
      </c>
      <c r="F26" s="16">
        <v>7512782</v>
      </c>
      <c r="G26" s="16">
        <v>4658388</v>
      </c>
      <c r="H26" s="16">
        <v>7828319</v>
      </c>
      <c r="I26" s="16">
        <v>8971891</v>
      </c>
      <c r="J26" s="16">
        <f t="shared" si="3"/>
        <v>1143572</v>
      </c>
      <c r="K26" s="17">
        <f t="shared" si="6"/>
        <v>0.14608142565472867</v>
      </c>
      <c r="L26" s="1"/>
    </row>
    <row r="27" spans="1:12" ht="15" customHeight="1" x14ac:dyDescent="0.25">
      <c r="A27" s="14" t="s">
        <v>62</v>
      </c>
      <c r="B27" s="14" t="s">
        <v>37</v>
      </c>
      <c r="C27" s="14" t="s">
        <v>37</v>
      </c>
      <c r="D27" s="15" t="s">
        <v>63</v>
      </c>
      <c r="E27" s="16">
        <v>1981174</v>
      </c>
      <c r="F27" s="16">
        <v>1981174</v>
      </c>
      <c r="G27" s="16">
        <v>1000599</v>
      </c>
      <c r="H27" s="16">
        <v>2064382</v>
      </c>
      <c r="I27" s="16">
        <v>2489453</v>
      </c>
      <c r="J27" s="16">
        <f t="shared" si="3"/>
        <v>425071</v>
      </c>
      <c r="K27" s="17">
        <f t="shared" si="6"/>
        <v>0.20590714315470685</v>
      </c>
      <c r="L27" s="1"/>
    </row>
    <row r="28" spans="1:12" ht="15" customHeight="1" x14ac:dyDescent="0.25">
      <c r="A28" s="14" t="s">
        <v>64</v>
      </c>
      <c r="B28" s="14" t="s">
        <v>37</v>
      </c>
      <c r="C28" s="14" t="s">
        <v>37</v>
      </c>
      <c r="D28" s="15" t="s">
        <v>65</v>
      </c>
      <c r="E28" s="16">
        <f>E29</f>
        <v>10</v>
      </c>
      <c r="F28" s="16">
        <f>F29</f>
        <v>10</v>
      </c>
      <c r="G28" s="16">
        <v>0</v>
      </c>
      <c r="H28" s="16">
        <f>H29</f>
        <v>10</v>
      </c>
      <c r="I28" s="16">
        <v>10</v>
      </c>
      <c r="J28" s="16">
        <f t="shared" si="3"/>
        <v>0</v>
      </c>
      <c r="K28" s="17">
        <f t="shared" si="6"/>
        <v>0</v>
      </c>
      <c r="L28" s="1"/>
    </row>
    <row r="29" spans="1:12" ht="15" customHeight="1" x14ac:dyDescent="0.25">
      <c r="A29" s="14" t="s">
        <v>37</v>
      </c>
      <c r="B29" s="14" t="s">
        <v>66</v>
      </c>
      <c r="C29" s="14" t="s">
        <v>37</v>
      </c>
      <c r="D29" s="15" t="s">
        <v>67</v>
      </c>
      <c r="E29" s="16">
        <v>10</v>
      </c>
      <c r="F29" s="16">
        <v>10</v>
      </c>
      <c r="G29" s="16">
        <v>0</v>
      </c>
      <c r="H29" s="16">
        <v>10</v>
      </c>
      <c r="I29" s="16">
        <v>10</v>
      </c>
      <c r="J29" s="16">
        <f t="shared" si="3"/>
        <v>0</v>
      </c>
      <c r="K29" s="17">
        <f t="shared" si="6"/>
        <v>0</v>
      </c>
      <c r="L29" s="1"/>
    </row>
    <row r="30" spans="1:12" ht="15" customHeight="1" x14ac:dyDescent="0.25">
      <c r="A30" s="14" t="s">
        <v>68</v>
      </c>
      <c r="B30" s="14" t="s">
        <v>37</v>
      </c>
      <c r="C30" s="14" t="s">
        <v>37</v>
      </c>
      <c r="D30" s="15" t="s">
        <v>69</v>
      </c>
      <c r="E30" s="16">
        <f>E31</f>
        <v>10</v>
      </c>
      <c r="F30" s="16">
        <f>F31</f>
        <v>10</v>
      </c>
      <c r="G30" s="16">
        <v>0</v>
      </c>
      <c r="H30" s="16">
        <f>H31</f>
        <v>10</v>
      </c>
      <c r="I30" s="16">
        <v>10</v>
      </c>
      <c r="J30" s="16">
        <f t="shared" si="3"/>
        <v>0</v>
      </c>
      <c r="K30" s="17">
        <f t="shared" si="6"/>
        <v>0</v>
      </c>
      <c r="L30" s="1"/>
    </row>
    <row r="31" spans="1:12" ht="15" customHeight="1" x14ac:dyDescent="0.25">
      <c r="A31" s="14" t="s">
        <v>37</v>
      </c>
      <c r="B31" s="14" t="s">
        <v>49</v>
      </c>
      <c r="C31" s="14" t="s">
        <v>37</v>
      </c>
      <c r="D31" s="15" t="s">
        <v>70</v>
      </c>
      <c r="E31" s="16">
        <v>10</v>
      </c>
      <c r="F31" s="16">
        <v>10</v>
      </c>
      <c r="G31" s="16">
        <v>0</v>
      </c>
      <c r="H31" s="16">
        <v>10</v>
      </c>
      <c r="I31" s="16">
        <v>10</v>
      </c>
      <c r="J31" s="16">
        <f t="shared" si="3"/>
        <v>0</v>
      </c>
      <c r="K31" s="17">
        <f t="shared" si="6"/>
        <v>0</v>
      </c>
      <c r="L31" s="1"/>
    </row>
    <row r="32" spans="1:12" ht="15" customHeight="1" x14ac:dyDescent="0.25">
      <c r="A32" s="14" t="s">
        <v>71</v>
      </c>
      <c r="B32" s="14" t="s">
        <v>37</v>
      </c>
      <c r="C32" s="14" t="s">
        <v>37</v>
      </c>
      <c r="D32" s="15" t="s">
        <v>72</v>
      </c>
      <c r="E32" s="16">
        <f>SUM(E33:E35)</f>
        <v>786830</v>
      </c>
      <c r="F32" s="16">
        <f>SUM(F33:F35)</f>
        <v>786830</v>
      </c>
      <c r="G32" s="16">
        <f>G33+G34+G35</f>
        <v>327171</v>
      </c>
      <c r="H32" s="16">
        <f>H33+H34+H35</f>
        <v>819877</v>
      </c>
      <c r="I32" s="16">
        <v>885605</v>
      </c>
      <c r="J32" s="16">
        <f t="shared" si="3"/>
        <v>65728</v>
      </c>
      <c r="K32" s="17">
        <f t="shared" si="6"/>
        <v>8.0168122779392517E-2</v>
      </c>
      <c r="L32" s="1"/>
    </row>
    <row r="33" spans="1:12" ht="15" customHeight="1" x14ac:dyDescent="0.25">
      <c r="A33" s="14" t="s">
        <v>37</v>
      </c>
      <c r="B33" s="14" t="s">
        <v>73</v>
      </c>
      <c r="C33" s="14" t="s">
        <v>37</v>
      </c>
      <c r="D33" s="15" t="s">
        <v>74</v>
      </c>
      <c r="E33" s="16">
        <v>0</v>
      </c>
      <c r="F33" s="16">
        <v>0</v>
      </c>
      <c r="G33" s="16">
        <v>0</v>
      </c>
      <c r="H33" s="16">
        <v>0</v>
      </c>
      <c r="I33" s="16">
        <v>31913</v>
      </c>
      <c r="J33" s="16">
        <f t="shared" si="3"/>
        <v>31913</v>
      </c>
      <c r="K33" s="17" t="str">
        <f t="shared" si="6"/>
        <v>-</v>
      </c>
      <c r="L33" s="1"/>
    </row>
    <row r="34" spans="1:12" ht="15" customHeight="1" x14ac:dyDescent="0.25">
      <c r="A34" s="14" t="s">
        <v>37</v>
      </c>
      <c r="B34" s="14" t="s">
        <v>75</v>
      </c>
      <c r="C34" s="14" t="s">
        <v>37</v>
      </c>
      <c r="D34" s="15" t="s">
        <v>76</v>
      </c>
      <c r="E34" s="16">
        <v>0</v>
      </c>
      <c r="F34" s="16">
        <v>0</v>
      </c>
      <c r="G34" s="16">
        <v>0</v>
      </c>
      <c r="H34" s="16">
        <v>0</v>
      </c>
      <c r="I34" s="16">
        <v>23539</v>
      </c>
      <c r="J34" s="16">
        <f t="shared" si="3"/>
        <v>23539</v>
      </c>
      <c r="K34" s="17" t="str">
        <f t="shared" si="6"/>
        <v>-</v>
      </c>
      <c r="L34" s="1"/>
    </row>
    <row r="35" spans="1:12" ht="15" customHeight="1" x14ac:dyDescent="0.25">
      <c r="A35" s="14" t="s">
        <v>37</v>
      </c>
      <c r="B35" s="14" t="s">
        <v>77</v>
      </c>
      <c r="C35" s="14" t="s">
        <v>37</v>
      </c>
      <c r="D35" s="15" t="s">
        <v>78</v>
      </c>
      <c r="E35" s="16">
        <v>786830</v>
      </c>
      <c r="F35" s="16">
        <v>786830</v>
      </c>
      <c r="G35" s="16">
        <v>327171</v>
      </c>
      <c r="H35" s="16">
        <v>819877</v>
      </c>
      <c r="I35" s="16">
        <v>830153</v>
      </c>
      <c r="J35" s="16">
        <f t="shared" si="3"/>
        <v>10276</v>
      </c>
      <c r="K35" s="17">
        <f t="shared" si="6"/>
        <v>1.2533587355176448E-2</v>
      </c>
      <c r="L35" s="1"/>
    </row>
    <row r="36" spans="1:12" ht="15" customHeight="1" x14ac:dyDescent="0.25">
      <c r="A36" s="14" t="s">
        <v>79</v>
      </c>
      <c r="B36" s="14" t="s">
        <v>37</v>
      </c>
      <c r="C36" s="14" t="s">
        <v>37</v>
      </c>
      <c r="D36" s="15" t="s">
        <v>80</v>
      </c>
      <c r="E36" s="16">
        <v>0</v>
      </c>
      <c r="F36" s="16">
        <v>0</v>
      </c>
      <c r="G36" s="16">
        <v>0</v>
      </c>
      <c r="H36" s="16">
        <v>0</v>
      </c>
      <c r="I36" s="16">
        <v>1000</v>
      </c>
      <c r="J36" s="16">
        <f t="shared" si="3"/>
        <v>1000</v>
      </c>
      <c r="K36" s="17" t="str">
        <f t="shared" si="6"/>
        <v>-</v>
      </c>
      <c r="L36" s="1"/>
    </row>
    <row r="37" spans="1:12" ht="15" customHeight="1" x14ac:dyDescent="0.25">
      <c r="A37" s="14" t="s">
        <v>37</v>
      </c>
      <c r="B37" s="14" t="s">
        <v>77</v>
      </c>
      <c r="C37" s="14" t="s">
        <v>37</v>
      </c>
      <c r="D37" s="15" t="s">
        <v>81</v>
      </c>
      <c r="E37" s="16">
        <v>0</v>
      </c>
      <c r="F37" s="16">
        <v>0</v>
      </c>
      <c r="G37" s="16">
        <v>0</v>
      </c>
      <c r="H37" s="16">
        <v>0</v>
      </c>
      <c r="I37" s="16">
        <v>1000</v>
      </c>
      <c r="J37" s="16">
        <f t="shared" si="3"/>
        <v>1000</v>
      </c>
      <c r="K37" s="17" t="str">
        <f t="shared" si="6"/>
        <v>-</v>
      </c>
      <c r="L37" s="1"/>
    </row>
    <row r="38" spans="1:12" ht="15" customHeight="1" x14ac:dyDescent="0.25">
      <c r="A38" s="21" t="s">
        <v>82</v>
      </c>
      <c r="B38" s="21" t="s">
        <v>37</v>
      </c>
      <c r="C38" s="21" t="s">
        <v>37</v>
      </c>
      <c r="D38" s="22" t="s">
        <v>83</v>
      </c>
      <c r="E38" s="23">
        <v>0</v>
      </c>
      <c r="F38" s="23">
        <v>0</v>
      </c>
      <c r="G38" s="23">
        <v>0</v>
      </c>
      <c r="H38" s="23">
        <v>0</v>
      </c>
      <c r="I38" s="23">
        <v>1000</v>
      </c>
      <c r="J38" s="23">
        <f t="shared" si="3"/>
        <v>1000</v>
      </c>
      <c r="K38" s="24" t="str">
        <f t="shared" si="6"/>
        <v>-</v>
      </c>
      <c r="L38" s="1"/>
    </row>
    <row r="39" spans="1:12" ht="1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</row>
    <row r="40" spans="1:12" ht="15" customHeight="1" x14ac:dyDescent="0.25">
      <c r="A40" s="35" t="s">
        <v>84</v>
      </c>
      <c r="B40" s="36"/>
      <c r="C40" s="36"/>
      <c r="D40" s="36"/>
      <c r="E40" s="18">
        <f>E25-E31-E36-E38</f>
        <v>10280796</v>
      </c>
      <c r="F40" s="18">
        <f t="shared" ref="F40:J40" si="7">F25-F31-F36-F38</f>
        <v>10280796</v>
      </c>
      <c r="G40" s="18">
        <f t="shared" si="7"/>
        <v>5986158</v>
      </c>
      <c r="H40" s="18">
        <f t="shared" si="7"/>
        <v>10712588</v>
      </c>
      <c r="I40" s="18">
        <f t="shared" si="7"/>
        <v>12346959</v>
      </c>
      <c r="J40" s="18">
        <f t="shared" si="7"/>
        <v>1634371</v>
      </c>
      <c r="K40" s="19">
        <f t="shared" si="6"/>
        <v>0.15256546784026417</v>
      </c>
      <c r="L40" s="1"/>
    </row>
    <row r="41" spans="1:12" ht="15" customHeight="1" x14ac:dyDescent="0.25">
      <c r="A41" s="37"/>
      <c r="B41" s="38"/>
      <c r="C41" s="38"/>
      <c r="D41" s="38"/>
      <c r="E41" s="38"/>
      <c r="F41" s="38"/>
      <c r="G41" s="38"/>
      <c r="H41" s="38"/>
      <c r="I41" s="38"/>
      <c r="J41" s="1"/>
      <c r="K41" s="1"/>
      <c r="L41" s="1"/>
    </row>
    <row r="42" spans="1:12" ht="5.0999999999999996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</row>
  </sheetData>
  <mergeCells count="17">
    <mergeCell ref="J10:J11"/>
    <mergeCell ref="K10:K11"/>
    <mergeCell ref="A40:D40"/>
    <mergeCell ref="A41:I41"/>
    <mergeCell ref="A6:B6"/>
    <mergeCell ref="C6:F6"/>
    <mergeCell ref="A7:B7"/>
    <mergeCell ref="C7:F7"/>
    <mergeCell ref="A9:A11"/>
    <mergeCell ref="B9:B11"/>
    <mergeCell ref="C9:C11"/>
    <mergeCell ref="D9:D11"/>
    <mergeCell ref="A1:I1"/>
    <mergeCell ref="A2:I2"/>
    <mergeCell ref="A3:I3"/>
    <mergeCell ref="A5:B5"/>
    <mergeCell ref="C5:F5"/>
  </mergeCells>
  <printOptions horizontalCentered="1"/>
  <pageMargins left="0.78740157480314965" right="0.19685039370078741" top="0.39370078740157483" bottom="0.19685039370078741" header="0" footer="0"/>
  <pageSetup scale="7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cuadro Comparativo analitico</vt:lpstr>
      <vt:lpstr>'cuadro Comparativo analitico'!Área_de_impresión</vt:lpstr>
      <vt:lpstr>JR_PAGE_ANCHOR_0_1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2024-09-27T01:45:39Z</dcterms:modified>
</cp:coreProperties>
</file>