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90FF512D-E8B5-4516-8301-985300CE7D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analitico'!$A$12:$K$81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J34" i="1" s="1"/>
  <c r="K34" i="1" s="1"/>
  <c r="I38" i="1"/>
  <c r="I40" i="1"/>
  <c r="I64" i="1"/>
  <c r="J38" i="1"/>
  <c r="K38" i="1" s="1"/>
  <c r="J40" i="1"/>
  <c r="K40" i="1" s="1"/>
  <c r="J64" i="1"/>
  <c r="K64" i="1" s="1"/>
  <c r="O66" i="1"/>
  <c r="I69" i="1"/>
  <c r="J69" i="1" s="1"/>
  <c r="K69" i="1" s="1"/>
  <c r="I72" i="1"/>
  <c r="J72" i="1" s="1"/>
  <c r="K72" i="1" s="1"/>
  <c r="J16" i="1"/>
  <c r="K16" i="1" s="1"/>
  <c r="J17" i="1"/>
  <c r="K17" i="1"/>
  <c r="J19" i="1"/>
  <c r="K19" i="1"/>
  <c r="J22" i="1"/>
  <c r="K22" i="1"/>
  <c r="J23" i="1"/>
  <c r="K23" i="1" s="1"/>
  <c r="J24" i="1"/>
  <c r="K24" i="1"/>
  <c r="J26" i="1"/>
  <c r="K26" i="1"/>
  <c r="J27" i="1"/>
  <c r="K27" i="1"/>
  <c r="J68" i="1"/>
  <c r="K68" i="1"/>
  <c r="J71" i="1"/>
  <c r="K71" i="1" s="1"/>
  <c r="J73" i="1"/>
  <c r="K73" i="1" s="1"/>
  <c r="J74" i="1"/>
  <c r="K74" i="1"/>
  <c r="J75" i="1"/>
  <c r="K75" i="1"/>
  <c r="J51" i="1"/>
  <c r="J52" i="1"/>
  <c r="J53" i="1"/>
  <c r="J54" i="1"/>
  <c r="J37" i="1"/>
  <c r="K37" i="1"/>
  <c r="J42" i="1"/>
  <c r="K42" i="1" s="1"/>
  <c r="K46" i="1"/>
  <c r="K47" i="1"/>
  <c r="J46" i="1"/>
  <c r="J47" i="1"/>
  <c r="J61" i="1"/>
  <c r="J67" i="1"/>
  <c r="K67" i="1" s="1"/>
  <c r="J66" i="1"/>
  <c r="K66" i="1" s="1"/>
  <c r="J65" i="1"/>
  <c r="K65" i="1" s="1"/>
  <c r="J63" i="1"/>
  <c r="K63" i="1" s="1"/>
  <c r="J62" i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0" i="1"/>
  <c r="K50" i="1" s="1"/>
  <c r="J49" i="1"/>
  <c r="K49" i="1" s="1"/>
  <c r="J48" i="1"/>
  <c r="K48" i="1" s="1"/>
  <c r="J45" i="1"/>
  <c r="K45" i="1" s="1"/>
  <c r="J44" i="1"/>
  <c r="K44" i="1" s="1"/>
  <c r="J43" i="1"/>
  <c r="K43" i="1" s="1"/>
  <c r="K41" i="1"/>
  <c r="J41" i="1"/>
  <c r="J36" i="1"/>
  <c r="K36" i="1" s="1"/>
  <c r="J35" i="1"/>
  <c r="K35" i="1" s="1"/>
  <c r="J33" i="1"/>
  <c r="K33" i="1" s="1"/>
  <c r="J32" i="1"/>
  <c r="K32" i="1" s="1"/>
  <c r="J31" i="1"/>
  <c r="K31" i="1" s="1"/>
  <c r="J30" i="1"/>
  <c r="K30" i="1" s="1"/>
  <c r="J29" i="1"/>
  <c r="K29" i="1" s="1"/>
  <c r="J18" i="1"/>
  <c r="K18" i="1" s="1"/>
  <c r="J12" i="1"/>
  <c r="K12" i="1" s="1"/>
</calcChain>
</file>

<file path=xl/sharedStrings.xml><?xml version="1.0" encoding="utf-8"?>
<sst xmlns="http://schemas.openxmlformats.org/spreadsheetml/2006/main" count="296" uniqueCount="130">
  <si>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</si>
  <si>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</si>
  <si>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</si>
  <si>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</si>
  <si>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</si>
  <si>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DEL INTERIOR Y SEGURIDAD PÚBLICA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</si>
  <si>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</si>
  <si>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05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</si>
  <si>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</si>
  <si>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DEL INTERIOR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</si>
  <si>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</si>
  <si>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10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</si>
  <si>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</si>
  <si>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</si>
  <si>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</si>
  <si>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</si>
  <si>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</si>
  <si>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</si>
  <si>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</si>
  <si>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</si>
  <si>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</si>
  <si>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</si>
  <si>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</si>
  <si>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</si>
  <si>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</si>
  <si>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</si>
  <si>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</si>
  <si>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</si>
  <si>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</si>
  <si>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</si>
  <si>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</si>
  <si>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</si>
  <si>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</si>
  <si>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</si>
  <si>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</si>
  <si>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</si>
  <si>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</si>
  <si>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</si>
  <si>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</si>
  <si>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</si>
  <si>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</si>
  <si>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</si>
  <si>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</si>
  <si>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</si>
  <si>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</si>
  <si>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</si>
  <si>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</si>
  <si>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</si>
  <si>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</si>
  <si>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</si>
  <si>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</si>
  <si>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</si>
  <si>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</si>
  <si>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</si>
  <si>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</si>
  <si>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03</t>
    </r>
  </si>
  <si>
    <r>
      <rPr>
        <sz val="10"/>
        <rFont val="Times New Roman"/>
      </rPr>
      <t>Servicio de la Deuda Externa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</si>
  <si>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</si>
  <si>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</si>
  <si>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14</t>
    </r>
  </si>
  <si>
    <r>
      <rPr>
        <sz val="10"/>
        <rFont val="Times New Roman"/>
      </rPr>
      <t>ENDEUDAMIENTO</t>
    </r>
  </si>
  <si>
    <r>
      <rPr>
        <sz val="10"/>
        <rFont val="Times New Roman"/>
      </rPr>
      <t>Endeudamiento Externo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</si>
  <si>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</si>
  <si>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</si>
  <si>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</si>
  <si>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</si>
  <si>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</si>
  <si>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</si>
  <si>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</si>
  <si>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</si>
  <si>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</si>
  <si>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</si>
  <si>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</si>
  <si>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</si>
  <si>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002</t>
    </r>
  </si>
  <si>
    <r>
      <rPr>
        <sz val="10"/>
        <rFont val="Times New Roman"/>
      </rPr>
      <t>Asistencia Social (ORASMI)</t>
    </r>
  </si>
  <si>
    <r>
      <rPr>
        <sz val="10"/>
        <rFont val="Times New Roman"/>
      </rPr>
      <t>003</t>
    </r>
  </si>
  <si>
    <r>
      <rPr>
        <sz val="10"/>
        <rFont val="Times New Roman"/>
      </rPr>
      <t>Becas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</si>
  <si>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</si>
  <si>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001</t>
    </r>
  </si>
  <si>
    <r>
      <rPr>
        <sz val="10"/>
        <rFont val="Times New Roman"/>
      </rPr>
      <t>SENAPRED - Emergencias</t>
    </r>
  </si>
  <si>
    <r>
      <rPr>
        <sz val="10"/>
        <rFont val="Times New Roman"/>
      </rPr>
      <t>Ministerio Público - Plan Calle sin Violencia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</si>
  <si>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</si>
  <si>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Para Atender Situaciones de Emergencia</t>
    </r>
  </si>
  <si>
    <r>
      <rPr>
        <sz val="10"/>
        <rFont val="Times New Roman"/>
      </rPr>
      <t>018</t>
    </r>
  </si>
  <si>
    <r>
      <rPr>
        <sz val="10"/>
        <rFont val="Times New Roman"/>
      </rPr>
      <t>Programa Estadio Seguro</t>
    </r>
  </si>
  <si>
    <r>
      <rPr>
        <sz val="10"/>
        <rFont val="Times New Roman"/>
      </rPr>
      <t>041</t>
    </r>
  </si>
  <si>
    <r>
      <rPr>
        <sz val="10"/>
        <rFont val="Times New Roman"/>
      </rPr>
      <t>Programa Diario Oficial</t>
    </r>
  </si>
  <si>
    <r>
      <rPr>
        <sz val="10"/>
        <rFont val="Times New Roman"/>
      </rPr>
      <t>053</t>
    </r>
  </si>
  <si>
    <r>
      <rPr>
        <sz val="10"/>
        <rFont val="Times New Roman"/>
      </rPr>
      <t>Programa de Seguimiento de Causas Judiciales</t>
    </r>
  </si>
  <si>
    <r>
      <rPr>
        <sz val="10"/>
        <rFont val="Times New Roman"/>
      </rPr>
      <t>066</t>
    </r>
  </si>
  <si>
    <r>
      <rPr>
        <sz val="10"/>
        <rFont val="Times New Roman"/>
      </rPr>
      <t>Programa de Violencia Rural</t>
    </r>
  </si>
  <si>
    <r>
      <rPr>
        <sz val="10"/>
        <rFont val="Times New Roman"/>
      </rPr>
      <t>067</t>
    </r>
  </si>
  <si>
    <r>
      <rPr>
        <sz val="10"/>
        <rFont val="Times New Roman"/>
      </rPr>
      <t>Programa BID Fortalecimiento Seguridad Publica</t>
    </r>
  </si>
  <si>
    <r>
      <rPr>
        <sz val="10"/>
        <rFont val="Times New Roman"/>
      </rPr>
      <t>068</t>
    </r>
  </si>
  <si>
    <r>
      <rPr>
        <sz val="10"/>
        <rFont val="Times New Roman"/>
      </rPr>
      <t>Programa CiberSeguridad</t>
    </r>
  </si>
  <si>
    <r>
      <rPr>
        <sz val="10"/>
        <rFont val="Times New Roman"/>
      </rPr>
      <t>069</t>
    </r>
  </si>
  <si>
    <r>
      <rPr>
        <sz val="10"/>
        <rFont val="Times New Roman"/>
      </rPr>
      <t>Plan Nacional Contra el Crimen Organizado</t>
    </r>
  </si>
  <si>
    <r>
      <rPr>
        <sz val="10"/>
        <rFont val="Times New Roman"/>
      </rPr>
      <t>071</t>
    </r>
  </si>
  <si>
    <r>
      <rPr>
        <sz val="10"/>
        <rFont val="Times New Roman"/>
      </rPr>
      <t>Plan Calle sin Violencia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</si>
  <si>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</si>
  <si>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</si>
  <si>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</si>
  <si>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Impuestos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</si>
  <si>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</si>
  <si>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</si>
  <si>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</si>
  <si>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</si>
  <si>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</si>
  <si>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</si>
  <si>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</si>
  <si>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</si>
  <si>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</si>
  <si>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</si>
  <si>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</si>
  <si>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</si>
  <si>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114</t>
    </r>
  </si>
  <si>
    <r>
      <rPr>
        <sz val="10"/>
        <rFont val="Times New Roman"/>
      </rPr>
      <t>Plan Nacional Contra el Crimen Organizado - Gendarmería de Chile</t>
    </r>
  </si>
  <si>
    <r>
      <rPr>
        <sz val="10"/>
        <rFont val="Times New Roman"/>
      </rPr>
      <t>131</t>
    </r>
  </si>
  <si>
    <r>
      <rPr>
        <sz val="10"/>
        <rFont val="Times New Roman"/>
      </rPr>
      <t>Plan Nacional Contra el Crimen Organizado - Carabineros de Chile</t>
    </r>
  </si>
  <si>
    <r>
      <rPr>
        <sz val="10"/>
        <rFont val="Times New Roman"/>
      </rPr>
      <t>132</t>
    </r>
  </si>
  <si>
    <r>
      <rPr>
        <sz val="10"/>
        <rFont val="Times New Roman"/>
      </rPr>
      <t>Plan Nacional Contra el Crimen Organizado - Policía de Investigaciones de Chile</t>
    </r>
  </si>
  <si>
    <r>
      <rPr>
        <sz val="10"/>
        <rFont val="Times New Roman"/>
      </rPr>
      <t>004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</si>
  <si>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</si>
  <si>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</si>
  <si>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Intereses Deuda Externa</t>
    </r>
  </si>
  <si>
    <r>
      <rPr>
        <sz val="10"/>
        <rFont val="Times New Roman"/>
      </rPr>
      <t>Otros Gastos Financieros Deuda Externa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</si>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</sst>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O82"/>
  <sheetViews>
    <sheetView tabSelected="1" view="pageBreakPreview" topLeftCell="A20" zoomScale="80" zoomScaleNormal="100" zoomScaleSheetLayoutView="80" workbookViewId="0">
      <selection activeCell="D36" sqref="D36"/>
    </sheetView>
  </sheetViews>
  <sheetFormatPr baseColWidth="10" defaultColWidth="9.140625" defaultRowHeight="15" x14ac:dyDescent="0.25"/>
  <cols>
    <col min="1" max="1" width="7.85546875" customWidth="1"/>
    <col min="2" max="2" width="7" customWidth="1"/>
    <col min="3" max="3" width="7.85546875" customWidth="1"/>
    <col min="4" max="4" width="54.28515625" customWidth="1"/>
    <col min="5" max="5" width="19.5703125" customWidth="1"/>
    <col min="6" max="6" width="19.42578125" customWidth="1"/>
    <col min="7" max="7" width="18.28515625" customWidth="1"/>
    <col min="8" max="8" width="22.7109375" customWidth="1"/>
    <col min="9" max="9" width="21.140625" customWidth="1"/>
    <col min="10" max="11" width="19.42578125" customWidth="1"/>
    <col min="12" max="12" width="5.42578125" customWidth="1"/>
    <col min="14" max="15" width="10.85546875" bestFit="1" customWidth="1"/>
  </cols>
  <sheetData>
    <row r="1" spans="1:12" ht="17.100000000000001" customHeigh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1"/>
      <c r="K1" s="1"/>
      <c r="L1" s="1"/>
    </row>
    <row r="2" spans="1:12" ht="17.100000000000001" customHeight="1" x14ac:dyDescent="0.25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1"/>
      <c r="K2" s="1"/>
      <c r="L2" s="1"/>
    </row>
    <row r="3" spans="1:12" ht="15" customHeight="1" x14ac:dyDescent="0.2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4" t="s">
        <v>4</v>
      </c>
      <c r="B5" s="35"/>
      <c r="C5" s="36" t="s">
        <v>5</v>
      </c>
      <c r="D5" s="37"/>
      <c r="E5" s="37"/>
      <c r="F5" s="37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4" t="s">
        <v>8</v>
      </c>
      <c r="B6" s="45"/>
      <c r="C6" s="46" t="s">
        <v>9</v>
      </c>
      <c r="D6" s="47"/>
      <c r="E6" s="47"/>
      <c r="F6" s="47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8" t="s">
        <v>12</v>
      </c>
      <c r="B7" s="49"/>
      <c r="C7" s="50" t="s">
        <v>9</v>
      </c>
      <c r="D7" s="51"/>
      <c r="E7" s="51"/>
      <c r="F7" s="51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52" t="s">
        <v>16</v>
      </c>
      <c r="B9" s="52" t="s">
        <v>17</v>
      </c>
      <c r="C9" s="52" t="s">
        <v>18</v>
      </c>
      <c r="D9" s="52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75.75" customHeight="1" x14ac:dyDescent="0.25">
      <c r="A10" s="53"/>
      <c r="B10" s="53"/>
      <c r="C10" s="53"/>
      <c r="D10" s="53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38" t="s">
        <v>32</v>
      </c>
      <c r="K10" s="38" t="s">
        <v>33</v>
      </c>
      <c r="L10" s="1"/>
    </row>
    <row r="11" spans="1:12" ht="22.5" customHeight="1" x14ac:dyDescent="0.25">
      <c r="A11" s="53"/>
      <c r="B11" s="53"/>
      <c r="C11" s="53"/>
      <c r="D11" s="53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39"/>
      <c r="K11" s="39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141248634</v>
      </c>
      <c r="F12" s="12">
        <v>265407141</v>
      </c>
      <c r="G12" s="12">
        <v>226121804</v>
      </c>
      <c r="H12" s="12">
        <v>146754211</v>
      </c>
      <c r="I12" s="12">
        <v>153086057</v>
      </c>
      <c r="J12" s="12">
        <f>I12-H12</f>
        <v>6331846</v>
      </c>
      <c r="K12" s="13">
        <f>(J12/H12)</f>
        <v>4.3145923765008691E-2</v>
      </c>
      <c r="L12" s="1"/>
    </row>
    <row r="13" spans="1:12" ht="15" customHeight="1" x14ac:dyDescent="0.25">
      <c r="A13" s="14" t="s">
        <v>7</v>
      </c>
      <c r="B13" s="14" t="s">
        <v>36</v>
      </c>
      <c r="C13" s="14" t="s">
        <v>36</v>
      </c>
      <c r="D13" s="15" t="s">
        <v>38</v>
      </c>
      <c r="E13" s="16">
        <v>10</v>
      </c>
      <c r="F13" s="16">
        <v>10</v>
      </c>
      <c r="G13" s="16">
        <v>78310</v>
      </c>
      <c r="H13" s="16">
        <v>10</v>
      </c>
      <c r="I13" s="16">
        <v>10</v>
      </c>
      <c r="J13" s="16"/>
      <c r="K13" s="18"/>
      <c r="L13" s="1"/>
    </row>
    <row r="14" spans="1:12" ht="15" customHeight="1" x14ac:dyDescent="0.25">
      <c r="A14" s="14" t="s">
        <v>36</v>
      </c>
      <c r="B14" s="14" t="s">
        <v>39</v>
      </c>
      <c r="C14" s="14" t="s">
        <v>36</v>
      </c>
      <c r="D14" s="15" t="s">
        <v>40</v>
      </c>
      <c r="E14" s="16">
        <v>10</v>
      </c>
      <c r="F14" s="16">
        <v>10</v>
      </c>
      <c r="G14" s="16">
        <v>78310</v>
      </c>
      <c r="H14" s="16">
        <v>10</v>
      </c>
      <c r="I14" s="16">
        <v>10</v>
      </c>
      <c r="J14" s="16"/>
      <c r="K14" s="18"/>
      <c r="L14" s="1"/>
    </row>
    <row r="15" spans="1:12" ht="15" customHeight="1" x14ac:dyDescent="0.25">
      <c r="A15" s="14" t="s">
        <v>36</v>
      </c>
      <c r="B15" s="14" t="s">
        <v>36</v>
      </c>
      <c r="C15" s="14" t="s">
        <v>41</v>
      </c>
      <c r="D15" s="15" t="s">
        <v>42</v>
      </c>
      <c r="E15" s="16">
        <v>10</v>
      </c>
      <c r="F15" s="16">
        <v>10</v>
      </c>
      <c r="G15" s="16">
        <v>78310</v>
      </c>
      <c r="H15" s="16">
        <v>10</v>
      </c>
      <c r="I15" s="16">
        <v>10</v>
      </c>
      <c r="J15" s="16"/>
      <c r="K15" s="18"/>
      <c r="L15" s="1"/>
    </row>
    <row r="16" spans="1:12" ht="15" customHeight="1" x14ac:dyDescent="0.25">
      <c r="A16" s="14" t="s">
        <v>43</v>
      </c>
      <c r="B16" s="14" t="s">
        <v>36</v>
      </c>
      <c r="C16" s="14" t="s">
        <v>36</v>
      </c>
      <c r="D16" s="15" t="s">
        <v>44</v>
      </c>
      <c r="E16" s="16">
        <v>1962210</v>
      </c>
      <c r="F16" s="16">
        <v>1962210</v>
      </c>
      <c r="G16" s="16">
        <v>2829089</v>
      </c>
      <c r="H16" s="16">
        <v>2044623</v>
      </c>
      <c r="I16" s="16">
        <v>2044623</v>
      </c>
      <c r="J16" s="16">
        <f t="shared" ref="J16:J17" si="0">I16-H16</f>
        <v>0</v>
      </c>
      <c r="K16" s="18">
        <f t="shared" ref="K16:K17" si="1">(J16/H16)</f>
        <v>0</v>
      </c>
      <c r="L16" s="1"/>
    </row>
    <row r="17" spans="1:12" ht="15" customHeight="1" x14ac:dyDescent="0.25">
      <c r="A17" s="14" t="s">
        <v>36</v>
      </c>
      <c r="B17" s="14" t="s">
        <v>39</v>
      </c>
      <c r="C17" s="14" t="s">
        <v>36</v>
      </c>
      <c r="D17" s="15" t="s">
        <v>45</v>
      </c>
      <c r="E17" s="16">
        <v>1962210</v>
      </c>
      <c r="F17" s="16">
        <v>1962210</v>
      </c>
      <c r="G17" s="16">
        <v>2829089</v>
      </c>
      <c r="H17" s="16">
        <v>2044623</v>
      </c>
      <c r="I17" s="16">
        <v>2044623</v>
      </c>
      <c r="J17" s="16">
        <f t="shared" si="0"/>
        <v>0</v>
      </c>
      <c r="K17" s="18">
        <f t="shared" si="1"/>
        <v>0</v>
      </c>
      <c r="L17" s="1"/>
    </row>
    <row r="18" spans="1:12" ht="15" customHeight="1" x14ac:dyDescent="0.25">
      <c r="A18" s="14" t="s">
        <v>46</v>
      </c>
      <c r="B18" s="14" t="s">
        <v>36</v>
      </c>
      <c r="C18" s="14" t="s">
        <v>36</v>
      </c>
      <c r="D18" s="15" t="s">
        <v>47</v>
      </c>
      <c r="E18" s="16">
        <v>354609</v>
      </c>
      <c r="F18" s="16">
        <v>354609</v>
      </c>
      <c r="G18" s="16">
        <v>5617223</v>
      </c>
      <c r="H18" s="16">
        <v>354609</v>
      </c>
      <c r="I18" s="16">
        <v>369502</v>
      </c>
      <c r="J18" s="16">
        <f>I18-H18</f>
        <v>14893</v>
      </c>
      <c r="K18" s="18">
        <f>(J18/H18)</f>
        <v>4.1998370035729496E-2</v>
      </c>
      <c r="L18" s="1"/>
    </row>
    <row r="19" spans="1:12" ht="15" customHeight="1" x14ac:dyDescent="0.25">
      <c r="A19" s="14" t="s">
        <v>36</v>
      </c>
      <c r="B19" s="14" t="s">
        <v>14</v>
      </c>
      <c r="C19" s="14" t="s">
        <v>36</v>
      </c>
      <c r="D19" s="15" t="s">
        <v>48</v>
      </c>
      <c r="E19" s="16">
        <v>354599</v>
      </c>
      <c r="F19" s="16">
        <v>354599</v>
      </c>
      <c r="G19" s="16">
        <v>154253</v>
      </c>
      <c r="H19" s="16">
        <v>354599</v>
      </c>
      <c r="I19" s="16">
        <v>369492</v>
      </c>
      <c r="J19" s="16">
        <f t="shared" ref="J19:J27" si="2">I19-H19</f>
        <v>14893</v>
      </c>
      <c r="K19" s="18">
        <f t="shared" ref="K19:K27" si="3">(J19/H19)</f>
        <v>4.1999554426267419E-2</v>
      </c>
      <c r="L19" s="1"/>
    </row>
    <row r="20" spans="1:12" ht="15" customHeight="1" x14ac:dyDescent="0.25">
      <c r="A20" s="14" t="s">
        <v>36</v>
      </c>
      <c r="B20" s="14" t="s">
        <v>39</v>
      </c>
      <c r="C20" s="14" t="s">
        <v>36</v>
      </c>
      <c r="D20" s="15" t="s">
        <v>49</v>
      </c>
      <c r="E20" s="16">
        <v>0</v>
      </c>
      <c r="F20" s="16">
        <v>0</v>
      </c>
      <c r="G20" s="16">
        <v>4753</v>
      </c>
      <c r="H20" s="16">
        <v>0</v>
      </c>
      <c r="I20" s="16">
        <v>0</v>
      </c>
      <c r="J20" s="16"/>
      <c r="K20" s="18"/>
      <c r="L20" s="1"/>
    </row>
    <row r="21" spans="1:12" ht="15" customHeight="1" x14ac:dyDescent="0.25">
      <c r="A21" s="14" t="s">
        <v>36</v>
      </c>
      <c r="B21" s="14" t="s">
        <v>50</v>
      </c>
      <c r="C21" s="14" t="s">
        <v>36</v>
      </c>
      <c r="D21" s="15" t="s">
        <v>51</v>
      </c>
      <c r="E21" s="16">
        <v>10</v>
      </c>
      <c r="F21" s="16">
        <v>10</v>
      </c>
      <c r="G21" s="16">
        <v>5458217</v>
      </c>
      <c r="H21" s="16">
        <v>10</v>
      </c>
      <c r="I21" s="16">
        <v>10</v>
      </c>
      <c r="J21" s="16"/>
      <c r="K21" s="18"/>
      <c r="L21" s="1"/>
    </row>
    <row r="22" spans="1:12" ht="15" customHeight="1" x14ac:dyDescent="0.25">
      <c r="A22" s="14" t="s">
        <v>52</v>
      </c>
      <c r="B22" s="14" t="s">
        <v>36</v>
      </c>
      <c r="C22" s="14" t="s">
        <v>36</v>
      </c>
      <c r="D22" s="15" t="s">
        <v>53</v>
      </c>
      <c r="E22" s="16">
        <v>131414995</v>
      </c>
      <c r="F22" s="16">
        <v>252406123</v>
      </c>
      <c r="G22" s="16">
        <v>210439689</v>
      </c>
      <c r="H22" s="16">
        <v>136838159</v>
      </c>
      <c r="I22" s="16">
        <v>143155112</v>
      </c>
      <c r="J22" s="16">
        <f t="shared" si="2"/>
        <v>6316953</v>
      </c>
      <c r="K22" s="18">
        <f t="shared" si="3"/>
        <v>4.6163680117912137E-2</v>
      </c>
      <c r="L22" s="1"/>
    </row>
    <row r="23" spans="1:12" ht="15" customHeight="1" x14ac:dyDescent="0.25">
      <c r="A23" s="14" t="s">
        <v>36</v>
      </c>
      <c r="B23" s="14" t="s">
        <v>14</v>
      </c>
      <c r="C23" s="14" t="s">
        <v>36</v>
      </c>
      <c r="D23" s="15" t="s">
        <v>54</v>
      </c>
      <c r="E23" s="16">
        <v>129424939</v>
      </c>
      <c r="F23" s="16">
        <v>250416067</v>
      </c>
      <c r="G23" s="16">
        <v>209805348</v>
      </c>
      <c r="H23" s="16">
        <v>134848103</v>
      </c>
      <c r="I23" s="16">
        <v>140082077</v>
      </c>
      <c r="J23" s="16">
        <f t="shared" si="2"/>
        <v>5233974</v>
      </c>
      <c r="K23" s="18">
        <f t="shared" si="3"/>
        <v>3.8813849683892107E-2</v>
      </c>
      <c r="L23" s="1"/>
    </row>
    <row r="24" spans="1:12" ht="15" customHeight="1" x14ac:dyDescent="0.25">
      <c r="A24" s="14" t="s">
        <v>36</v>
      </c>
      <c r="B24" s="14" t="s">
        <v>55</v>
      </c>
      <c r="C24" s="14" t="s">
        <v>36</v>
      </c>
      <c r="D24" s="15" t="s">
        <v>56</v>
      </c>
      <c r="E24" s="16">
        <v>1990056</v>
      </c>
      <c r="F24" s="16">
        <v>1990056</v>
      </c>
      <c r="G24" s="16">
        <v>634341</v>
      </c>
      <c r="H24" s="16">
        <v>1990056</v>
      </c>
      <c r="I24" s="16">
        <v>3073035</v>
      </c>
      <c r="J24" s="16">
        <f t="shared" si="2"/>
        <v>1082979</v>
      </c>
      <c r="K24" s="18">
        <f t="shared" si="3"/>
        <v>0.54419523872695041</v>
      </c>
      <c r="L24" s="1"/>
    </row>
    <row r="25" spans="1:12" ht="15" customHeight="1" x14ac:dyDescent="0.25">
      <c r="A25" s="14" t="s">
        <v>57</v>
      </c>
      <c r="B25" s="14" t="s">
        <v>36</v>
      </c>
      <c r="C25" s="14" t="s">
        <v>36</v>
      </c>
      <c r="D25" s="15" t="s">
        <v>58</v>
      </c>
      <c r="E25" s="16">
        <v>0</v>
      </c>
      <c r="F25" s="16">
        <v>0</v>
      </c>
      <c r="G25" s="16">
        <v>531659</v>
      </c>
      <c r="H25" s="16">
        <v>0</v>
      </c>
      <c r="I25" s="16">
        <v>0</v>
      </c>
      <c r="J25" s="16"/>
      <c r="K25" s="18"/>
      <c r="L25" s="1"/>
    </row>
    <row r="26" spans="1:12" ht="15" customHeight="1" x14ac:dyDescent="0.25">
      <c r="A26" s="14" t="s">
        <v>59</v>
      </c>
      <c r="B26" s="14" t="s">
        <v>36</v>
      </c>
      <c r="C26" s="14" t="s">
        <v>36</v>
      </c>
      <c r="D26" s="15" t="s">
        <v>60</v>
      </c>
      <c r="E26" s="16">
        <v>7516800</v>
      </c>
      <c r="F26" s="16">
        <v>7516800</v>
      </c>
      <c r="G26" s="16">
        <v>6625834</v>
      </c>
      <c r="H26" s="16">
        <v>7516800</v>
      </c>
      <c r="I26" s="16">
        <v>7516800</v>
      </c>
      <c r="J26" s="16">
        <f t="shared" si="2"/>
        <v>0</v>
      </c>
      <c r="K26" s="18">
        <f t="shared" si="3"/>
        <v>0</v>
      </c>
      <c r="L26" s="1"/>
    </row>
    <row r="27" spans="1:12" ht="15" customHeight="1" x14ac:dyDescent="0.25">
      <c r="A27" s="14" t="s">
        <v>36</v>
      </c>
      <c r="B27" s="14" t="s">
        <v>39</v>
      </c>
      <c r="C27" s="14" t="s">
        <v>36</v>
      </c>
      <c r="D27" s="15" t="s">
        <v>61</v>
      </c>
      <c r="E27" s="16">
        <v>7516800</v>
      </c>
      <c r="F27" s="16">
        <v>7516800</v>
      </c>
      <c r="G27" s="16">
        <v>6625834</v>
      </c>
      <c r="H27" s="16">
        <v>7516800</v>
      </c>
      <c r="I27" s="16">
        <v>7516800</v>
      </c>
      <c r="J27" s="16">
        <f t="shared" si="2"/>
        <v>0</v>
      </c>
      <c r="K27" s="18">
        <f t="shared" si="3"/>
        <v>0</v>
      </c>
      <c r="L27" s="1"/>
    </row>
    <row r="28" spans="1:12" ht="15" customHeight="1" x14ac:dyDescent="0.25">
      <c r="A28" s="14" t="s">
        <v>62</v>
      </c>
      <c r="B28" s="14" t="s">
        <v>36</v>
      </c>
      <c r="C28" s="14" t="s">
        <v>36</v>
      </c>
      <c r="D28" s="15" t="s">
        <v>63</v>
      </c>
      <c r="E28" s="16">
        <v>10</v>
      </c>
      <c r="F28" s="16">
        <v>3167389</v>
      </c>
      <c r="G28" s="16">
        <v>0</v>
      </c>
      <c r="H28" s="16">
        <v>10</v>
      </c>
      <c r="I28" s="16">
        <v>10</v>
      </c>
      <c r="J28" s="16"/>
      <c r="K28" s="18"/>
      <c r="L28" s="1"/>
    </row>
    <row r="29" spans="1:12" ht="15" customHeight="1" x14ac:dyDescent="0.25">
      <c r="A29" s="10" t="s">
        <v>36</v>
      </c>
      <c r="B29" s="10" t="s">
        <v>36</v>
      </c>
      <c r="C29" s="10" t="s">
        <v>36</v>
      </c>
      <c r="D29" s="11" t="s">
        <v>64</v>
      </c>
      <c r="E29" s="12">
        <v>141248634</v>
      </c>
      <c r="F29" s="12">
        <v>265407141</v>
      </c>
      <c r="G29" s="12">
        <v>215140178</v>
      </c>
      <c r="H29" s="12">
        <v>146754211</v>
      </c>
      <c r="I29" s="12">
        <v>153086057</v>
      </c>
      <c r="J29" s="12">
        <f t="shared" ref="J29:J36" si="4">I29-H29</f>
        <v>6331846</v>
      </c>
      <c r="K29" s="13">
        <f t="shared" ref="K29:K36" si="5">(J29/H29)</f>
        <v>4.3145923765008691E-2</v>
      </c>
      <c r="L29" s="1"/>
    </row>
    <row r="30" spans="1:12" ht="15" customHeight="1" x14ac:dyDescent="0.25">
      <c r="A30" s="14" t="s">
        <v>65</v>
      </c>
      <c r="B30" s="14" t="s">
        <v>36</v>
      </c>
      <c r="C30" s="14" t="s">
        <v>36</v>
      </c>
      <c r="D30" s="15" t="s">
        <v>66</v>
      </c>
      <c r="E30" s="16">
        <v>15105815</v>
      </c>
      <c r="F30" s="16">
        <v>14915519</v>
      </c>
      <c r="G30" s="16">
        <v>10202184</v>
      </c>
      <c r="H30" s="16">
        <v>15740259</v>
      </c>
      <c r="I30" s="16">
        <v>17021056</v>
      </c>
      <c r="J30" s="16">
        <f t="shared" si="4"/>
        <v>1280797</v>
      </c>
      <c r="K30" s="18">
        <f t="shared" si="5"/>
        <v>8.1370770328493325E-2</v>
      </c>
      <c r="L30" s="1"/>
    </row>
    <row r="31" spans="1:12" ht="15" customHeight="1" x14ac:dyDescent="0.25">
      <c r="A31" s="14" t="s">
        <v>67</v>
      </c>
      <c r="B31" s="14" t="s">
        <v>36</v>
      </c>
      <c r="C31" s="14" t="s">
        <v>36</v>
      </c>
      <c r="D31" s="15" t="s">
        <v>68</v>
      </c>
      <c r="E31" s="16">
        <v>2365139</v>
      </c>
      <c r="F31" s="16">
        <v>2315622</v>
      </c>
      <c r="G31" s="16">
        <v>1407435</v>
      </c>
      <c r="H31" s="16">
        <v>2464475</v>
      </c>
      <c r="I31" s="16">
        <v>2771825</v>
      </c>
      <c r="J31" s="16">
        <f t="shared" si="4"/>
        <v>307350</v>
      </c>
      <c r="K31" s="18">
        <f t="shared" si="5"/>
        <v>0.12471215979062478</v>
      </c>
      <c r="L31" s="1"/>
    </row>
    <row r="32" spans="1:12" ht="15" customHeight="1" x14ac:dyDescent="0.25">
      <c r="A32" s="14" t="s">
        <v>69</v>
      </c>
      <c r="B32" s="14" t="s">
        <v>36</v>
      </c>
      <c r="C32" s="14" t="s">
        <v>36</v>
      </c>
      <c r="D32" s="15" t="s">
        <v>70</v>
      </c>
      <c r="E32" s="16">
        <v>273497</v>
      </c>
      <c r="F32" s="16">
        <v>273497</v>
      </c>
      <c r="G32" s="16">
        <v>173329</v>
      </c>
      <c r="H32" s="16">
        <v>284984</v>
      </c>
      <c r="I32" s="16">
        <v>830887</v>
      </c>
      <c r="J32" s="16">
        <f t="shared" si="4"/>
        <v>545903</v>
      </c>
      <c r="K32" s="18">
        <f t="shared" si="5"/>
        <v>1.9155566628301939</v>
      </c>
      <c r="L32" s="1"/>
    </row>
    <row r="33" spans="1:14" ht="15" customHeight="1" x14ac:dyDescent="0.25">
      <c r="A33" s="14" t="s">
        <v>36</v>
      </c>
      <c r="B33" s="14" t="s">
        <v>55</v>
      </c>
      <c r="C33" s="14" t="s">
        <v>36</v>
      </c>
      <c r="D33" s="15" t="s">
        <v>71</v>
      </c>
      <c r="E33" s="16">
        <v>273497</v>
      </c>
      <c r="F33" s="16">
        <v>273497</v>
      </c>
      <c r="G33" s="16">
        <v>173329</v>
      </c>
      <c r="H33" s="16">
        <v>284984</v>
      </c>
      <c r="I33" s="16">
        <v>830887</v>
      </c>
      <c r="J33" s="16">
        <f t="shared" si="4"/>
        <v>545903</v>
      </c>
      <c r="K33" s="18">
        <f t="shared" si="5"/>
        <v>1.9155566628301939</v>
      </c>
      <c r="L33" s="1"/>
    </row>
    <row r="34" spans="1:14" ht="15" customHeight="1" x14ac:dyDescent="0.25">
      <c r="A34" s="14" t="s">
        <v>72</v>
      </c>
      <c r="B34" s="14" t="s">
        <v>36</v>
      </c>
      <c r="C34" s="14" t="s">
        <v>36</v>
      </c>
      <c r="D34" s="15" t="s">
        <v>38</v>
      </c>
      <c r="E34" s="16">
        <v>28572276</v>
      </c>
      <c r="F34" s="16">
        <v>151723994</v>
      </c>
      <c r="G34" s="16">
        <v>137936134</v>
      </c>
      <c r="H34" s="16">
        <v>29456608</v>
      </c>
      <c r="I34" s="16">
        <f>28297682+2000000</f>
        <v>30297682</v>
      </c>
      <c r="J34" s="16">
        <f t="shared" si="4"/>
        <v>841074</v>
      </c>
      <c r="K34" s="18">
        <f t="shared" si="5"/>
        <v>2.8552982067724837E-2</v>
      </c>
      <c r="L34" s="1"/>
      <c r="N34" s="54"/>
    </row>
    <row r="35" spans="1:14" ht="15" customHeight="1" x14ac:dyDescent="0.25">
      <c r="A35" s="14" t="s">
        <v>36</v>
      </c>
      <c r="B35" s="14" t="s">
        <v>14</v>
      </c>
      <c r="C35" s="14" t="s">
        <v>36</v>
      </c>
      <c r="D35" s="15" t="s">
        <v>73</v>
      </c>
      <c r="E35" s="16">
        <v>2688365</v>
      </c>
      <c r="F35" s="16">
        <v>4179181</v>
      </c>
      <c r="G35" s="16">
        <v>3208186</v>
      </c>
      <c r="H35" s="16">
        <v>2801277</v>
      </c>
      <c r="I35" s="16">
        <v>2738017</v>
      </c>
      <c r="J35" s="16">
        <f t="shared" si="4"/>
        <v>-63260</v>
      </c>
      <c r="K35" s="18">
        <f t="shared" si="5"/>
        <v>-2.2582557883422453E-2</v>
      </c>
      <c r="L35" s="1"/>
    </row>
    <row r="36" spans="1:14" ht="15" customHeight="1" x14ac:dyDescent="0.25">
      <c r="A36" s="14" t="s">
        <v>36</v>
      </c>
      <c r="B36" s="14" t="s">
        <v>36</v>
      </c>
      <c r="C36" s="14" t="s">
        <v>74</v>
      </c>
      <c r="D36" s="15" t="s">
        <v>75</v>
      </c>
      <c r="E36" s="16">
        <v>2428402</v>
      </c>
      <c r="F36" s="16">
        <v>3919218</v>
      </c>
      <c r="G36" s="16">
        <v>3062564</v>
      </c>
      <c r="H36" s="16">
        <v>2530395</v>
      </c>
      <c r="I36" s="16">
        <v>2467135</v>
      </c>
      <c r="J36" s="16">
        <f t="shared" si="4"/>
        <v>-63260</v>
      </c>
      <c r="K36" s="18">
        <f t="shared" si="5"/>
        <v>-2.500004939940207E-2</v>
      </c>
      <c r="L36" s="1"/>
    </row>
    <row r="37" spans="1:14" ht="15" customHeight="1" x14ac:dyDescent="0.25">
      <c r="A37" s="14" t="s">
        <v>36</v>
      </c>
      <c r="B37" s="14" t="s">
        <v>36</v>
      </c>
      <c r="C37" s="14" t="s">
        <v>76</v>
      </c>
      <c r="D37" s="15" t="s">
        <v>77</v>
      </c>
      <c r="E37" s="16">
        <v>259963</v>
      </c>
      <c r="F37" s="16">
        <v>259963</v>
      </c>
      <c r="G37" s="16">
        <v>145622</v>
      </c>
      <c r="H37" s="16">
        <v>270882</v>
      </c>
      <c r="I37" s="16">
        <v>270882</v>
      </c>
      <c r="J37" s="16">
        <f t="shared" ref="J37" si="6">I37-H37</f>
        <v>0</v>
      </c>
      <c r="K37" s="18">
        <f t="shared" ref="K37" si="7">(J37/H37)</f>
        <v>0</v>
      </c>
      <c r="L37" s="1"/>
    </row>
    <row r="38" spans="1:14" ht="15" customHeight="1" x14ac:dyDescent="0.25">
      <c r="A38" s="14" t="s">
        <v>36</v>
      </c>
      <c r="B38" s="14" t="s">
        <v>39</v>
      </c>
      <c r="C38" s="14" t="s">
        <v>36</v>
      </c>
      <c r="D38" s="15" t="s">
        <v>78</v>
      </c>
      <c r="E38" s="16">
        <v>9909038</v>
      </c>
      <c r="F38" s="16">
        <v>9909038</v>
      </c>
      <c r="G38" s="16">
        <v>5160221</v>
      </c>
      <c r="H38" s="16">
        <v>10325217</v>
      </c>
      <c r="I38" s="16">
        <f>10197366+2000000</f>
        <v>12197366</v>
      </c>
      <c r="J38" s="16">
        <f t="shared" ref="J38:J45" si="8">I38-H38</f>
        <v>1872149</v>
      </c>
      <c r="K38" s="18">
        <f t="shared" ref="K38:K45" si="9">(J38/H38)</f>
        <v>0.18131812629216412</v>
      </c>
      <c r="L38" s="1"/>
    </row>
    <row r="39" spans="1:14" ht="15" customHeight="1" x14ac:dyDescent="0.25">
      <c r="A39" s="14" t="s">
        <v>36</v>
      </c>
      <c r="B39" s="14" t="s">
        <v>36</v>
      </c>
      <c r="C39" s="14" t="s">
        <v>79</v>
      </c>
      <c r="D39" s="15" t="s">
        <v>80</v>
      </c>
      <c r="E39" s="16">
        <v>10</v>
      </c>
      <c r="F39" s="16">
        <v>10</v>
      </c>
      <c r="G39" s="16">
        <v>0</v>
      </c>
      <c r="H39" s="16">
        <v>10</v>
      </c>
      <c r="I39" s="16">
        <v>10</v>
      </c>
      <c r="J39" s="16"/>
      <c r="K39" s="18"/>
      <c r="L39" s="1"/>
    </row>
    <row r="40" spans="1:14" ht="15" customHeight="1" x14ac:dyDescent="0.25">
      <c r="A40" s="14" t="s">
        <v>36</v>
      </c>
      <c r="B40" s="14" t="s">
        <v>36</v>
      </c>
      <c r="C40" s="14" t="s">
        <v>74</v>
      </c>
      <c r="D40" s="15" t="s">
        <v>81</v>
      </c>
      <c r="E40" s="16">
        <v>9909028</v>
      </c>
      <c r="F40" s="16">
        <v>9909028</v>
      </c>
      <c r="G40" s="16">
        <v>5160221</v>
      </c>
      <c r="H40" s="16">
        <v>10325207</v>
      </c>
      <c r="I40" s="16">
        <f>10197356+2000000</f>
        <v>12197356</v>
      </c>
      <c r="J40" s="16">
        <f t="shared" si="8"/>
        <v>1872149</v>
      </c>
      <c r="K40" s="18">
        <f t="shared" si="9"/>
        <v>0.18131830189941955</v>
      </c>
      <c r="L40" s="1"/>
    </row>
    <row r="41" spans="1:14" ht="15" customHeight="1" x14ac:dyDescent="0.25">
      <c r="A41" s="14" t="s">
        <v>36</v>
      </c>
      <c r="B41" s="14" t="s">
        <v>55</v>
      </c>
      <c r="C41" s="14" t="s">
        <v>36</v>
      </c>
      <c r="D41" s="15" t="s">
        <v>82</v>
      </c>
      <c r="E41" s="16">
        <v>15974873</v>
      </c>
      <c r="F41" s="16">
        <v>137635775</v>
      </c>
      <c r="G41" s="16">
        <v>129567727</v>
      </c>
      <c r="H41" s="16">
        <v>16330114</v>
      </c>
      <c r="I41" s="16">
        <v>14018826</v>
      </c>
      <c r="J41" s="16">
        <f t="shared" si="8"/>
        <v>-2311288</v>
      </c>
      <c r="K41" s="18">
        <f t="shared" si="9"/>
        <v>-0.14153532547292688</v>
      </c>
      <c r="L41" s="1"/>
    </row>
    <row r="42" spans="1:14" ht="15" customHeight="1" x14ac:dyDescent="0.25">
      <c r="A42" s="14" t="s">
        <v>36</v>
      </c>
      <c r="B42" s="14" t="s">
        <v>36</v>
      </c>
      <c r="C42" s="14" t="s">
        <v>74</v>
      </c>
      <c r="D42" s="15" t="s">
        <v>83</v>
      </c>
      <c r="E42" s="16">
        <v>10</v>
      </c>
      <c r="F42" s="16">
        <v>122036780</v>
      </c>
      <c r="G42" s="16">
        <v>121751320</v>
      </c>
      <c r="H42" s="16">
        <v>10</v>
      </c>
      <c r="I42" s="16">
        <v>10</v>
      </c>
      <c r="J42" s="16">
        <f t="shared" si="8"/>
        <v>0</v>
      </c>
      <c r="K42" s="18">
        <f t="shared" si="9"/>
        <v>0</v>
      </c>
      <c r="L42" s="1"/>
    </row>
    <row r="43" spans="1:14" ht="15" customHeight="1" x14ac:dyDescent="0.25">
      <c r="A43" s="14" t="s">
        <v>36</v>
      </c>
      <c r="B43" s="14" t="s">
        <v>36</v>
      </c>
      <c r="C43" s="14" t="s">
        <v>84</v>
      </c>
      <c r="D43" s="15" t="s">
        <v>85</v>
      </c>
      <c r="E43" s="16">
        <v>568909</v>
      </c>
      <c r="F43" s="16">
        <v>544699</v>
      </c>
      <c r="G43" s="16">
        <v>275791</v>
      </c>
      <c r="H43" s="16">
        <v>592803</v>
      </c>
      <c r="I43" s="16">
        <v>0</v>
      </c>
      <c r="J43" s="16">
        <f t="shared" si="8"/>
        <v>-592803</v>
      </c>
      <c r="K43" s="18">
        <f t="shared" si="9"/>
        <v>-1</v>
      </c>
      <c r="L43" s="1"/>
    </row>
    <row r="44" spans="1:14" ht="15" customHeight="1" x14ac:dyDescent="0.25">
      <c r="A44" s="14" t="s">
        <v>36</v>
      </c>
      <c r="B44" s="14" t="s">
        <v>36</v>
      </c>
      <c r="C44" s="14" t="s">
        <v>86</v>
      </c>
      <c r="D44" s="15" t="s">
        <v>87</v>
      </c>
      <c r="E44" s="16">
        <v>769025</v>
      </c>
      <c r="F44" s="16">
        <v>752560</v>
      </c>
      <c r="G44" s="16">
        <v>422112</v>
      </c>
      <c r="H44" s="16">
        <v>801325</v>
      </c>
      <c r="I44" s="16">
        <v>0</v>
      </c>
      <c r="J44" s="16">
        <f t="shared" si="8"/>
        <v>-801325</v>
      </c>
      <c r="K44" s="18">
        <f t="shared" si="9"/>
        <v>-1</v>
      </c>
      <c r="L44" s="1"/>
    </row>
    <row r="45" spans="1:14" ht="15" customHeight="1" x14ac:dyDescent="0.25">
      <c r="A45" s="14" t="s">
        <v>36</v>
      </c>
      <c r="B45" s="14" t="s">
        <v>36</v>
      </c>
      <c r="C45" s="14" t="s">
        <v>88</v>
      </c>
      <c r="D45" s="15" t="s">
        <v>89</v>
      </c>
      <c r="E45" s="16">
        <v>519154</v>
      </c>
      <c r="F45" s="16">
        <v>493205</v>
      </c>
      <c r="G45" s="16">
        <v>267133</v>
      </c>
      <c r="H45" s="16">
        <v>540959</v>
      </c>
      <c r="I45" s="16">
        <v>0</v>
      </c>
      <c r="J45" s="16">
        <f t="shared" si="8"/>
        <v>-540959</v>
      </c>
      <c r="K45" s="18">
        <f t="shared" si="9"/>
        <v>-1</v>
      </c>
      <c r="L45" s="1"/>
    </row>
    <row r="46" spans="1:14" ht="15" customHeight="1" x14ac:dyDescent="0.25">
      <c r="A46" s="14" t="s">
        <v>36</v>
      </c>
      <c r="B46" s="14" t="s">
        <v>36</v>
      </c>
      <c r="C46" s="14" t="s">
        <v>90</v>
      </c>
      <c r="D46" s="15" t="s">
        <v>91</v>
      </c>
      <c r="E46" s="16">
        <v>5655779</v>
      </c>
      <c r="F46" s="16">
        <v>5355133</v>
      </c>
      <c r="G46" s="16">
        <v>4973800</v>
      </c>
      <c r="H46" s="16">
        <v>5893322</v>
      </c>
      <c r="I46" s="16">
        <v>5893322</v>
      </c>
      <c r="J46" s="16">
        <f t="shared" ref="J46:J47" si="10">I46-H46</f>
        <v>0</v>
      </c>
      <c r="K46" s="18">
        <f t="shared" ref="K46:K47" si="11">(J46/H46)</f>
        <v>0</v>
      </c>
      <c r="L46" s="1"/>
    </row>
    <row r="47" spans="1:14" ht="15" customHeight="1" x14ac:dyDescent="0.25">
      <c r="A47" s="14" t="s">
        <v>36</v>
      </c>
      <c r="B47" s="14" t="s">
        <v>36</v>
      </c>
      <c r="C47" s="14" t="s">
        <v>92</v>
      </c>
      <c r="D47" s="15" t="s">
        <v>93</v>
      </c>
      <c r="E47" s="16">
        <v>7516800</v>
      </c>
      <c r="F47" s="16">
        <v>7516800</v>
      </c>
      <c r="G47" s="16">
        <v>1339942</v>
      </c>
      <c r="H47" s="16">
        <v>7516800</v>
      </c>
      <c r="I47" s="16">
        <v>7516800</v>
      </c>
      <c r="J47" s="16">
        <f t="shared" si="10"/>
        <v>0</v>
      </c>
      <c r="K47" s="18">
        <f t="shared" si="11"/>
        <v>0</v>
      </c>
      <c r="L47" s="1"/>
    </row>
    <row r="48" spans="1:14" ht="15" customHeight="1" x14ac:dyDescent="0.25">
      <c r="A48" s="14" t="s">
        <v>36</v>
      </c>
      <c r="B48" s="14" t="s">
        <v>36</v>
      </c>
      <c r="C48" s="14" t="s">
        <v>94</v>
      </c>
      <c r="D48" s="15" t="s">
        <v>95</v>
      </c>
      <c r="E48" s="16">
        <v>360286</v>
      </c>
      <c r="F48" s="16">
        <v>356215</v>
      </c>
      <c r="G48" s="16">
        <v>199898</v>
      </c>
      <c r="H48" s="16">
        <v>375418</v>
      </c>
      <c r="I48" s="16">
        <v>0</v>
      </c>
      <c r="J48" s="16">
        <f t="shared" ref="J48:J61" si="12">I48-H48</f>
        <v>-375418</v>
      </c>
      <c r="K48" s="18">
        <f>(J48/H48)</f>
        <v>-1</v>
      </c>
      <c r="L48" s="1"/>
    </row>
    <row r="49" spans="1:12" ht="15" customHeight="1" x14ac:dyDescent="0.25">
      <c r="A49" s="14" t="s">
        <v>36</v>
      </c>
      <c r="B49" s="14" t="s">
        <v>36</v>
      </c>
      <c r="C49" s="14" t="s">
        <v>96</v>
      </c>
      <c r="D49" s="15" t="s">
        <v>97</v>
      </c>
      <c r="E49" s="16">
        <v>408333</v>
      </c>
      <c r="F49" s="16">
        <v>406032</v>
      </c>
      <c r="G49" s="16">
        <v>252534</v>
      </c>
      <c r="H49" s="16">
        <v>425483</v>
      </c>
      <c r="I49" s="16">
        <v>430958</v>
      </c>
      <c r="J49" s="16">
        <f t="shared" si="12"/>
        <v>5475</v>
      </c>
      <c r="K49" s="18">
        <f>(J49/H49)</f>
        <v>1.2867729145465271E-2</v>
      </c>
      <c r="L49" s="1"/>
    </row>
    <row r="50" spans="1:12" ht="15" customHeight="1" x14ac:dyDescent="0.25">
      <c r="A50" s="14" t="s">
        <v>36</v>
      </c>
      <c r="B50" s="14" t="s">
        <v>36</v>
      </c>
      <c r="C50" s="14" t="s">
        <v>98</v>
      </c>
      <c r="D50" s="15" t="s">
        <v>99</v>
      </c>
      <c r="E50" s="16">
        <v>176577</v>
      </c>
      <c r="F50" s="16">
        <v>174351</v>
      </c>
      <c r="G50" s="16">
        <v>85197</v>
      </c>
      <c r="H50" s="16">
        <v>183994</v>
      </c>
      <c r="I50" s="16">
        <v>177736</v>
      </c>
      <c r="J50" s="16">
        <f t="shared" si="12"/>
        <v>-6258</v>
      </c>
      <c r="K50" s="18">
        <f>(J50/H50)</f>
        <v>-3.4011978651477766E-2</v>
      </c>
      <c r="L50" s="1"/>
    </row>
    <row r="51" spans="1:12" ht="15" customHeight="1" x14ac:dyDescent="0.25">
      <c r="A51" s="14" t="s">
        <v>36</v>
      </c>
      <c r="B51" s="14" t="s">
        <v>52</v>
      </c>
      <c r="C51" s="14" t="s">
        <v>36</v>
      </c>
      <c r="D51" s="15" t="s">
        <v>100</v>
      </c>
      <c r="E51" s="16">
        <v>0</v>
      </c>
      <c r="F51" s="16">
        <v>0</v>
      </c>
      <c r="G51" s="16">
        <v>0</v>
      </c>
      <c r="H51" s="16">
        <v>0</v>
      </c>
      <c r="I51" s="16">
        <v>1343473</v>
      </c>
      <c r="J51" s="16">
        <f t="shared" ref="J51:J54" si="13">I51-H51</f>
        <v>1343473</v>
      </c>
      <c r="K51" s="18"/>
      <c r="L51" s="1"/>
    </row>
    <row r="52" spans="1:12" ht="15" customHeight="1" x14ac:dyDescent="0.25">
      <c r="A52" s="14"/>
      <c r="B52" s="14"/>
      <c r="C52" s="14" t="s">
        <v>84</v>
      </c>
      <c r="D52" s="15" t="s">
        <v>85</v>
      </c>
      <c r="E52" s="16">
        <v>0</v>
      </c>
      <c r="F52" s="16">
        <v>0</v>
      </c>
      <c r="G52" s="16">
        <v>0</v>
      </c>
      <c r="H52" s="16">
        <v>0</v>
      </c>
      <c r="I52" s="16">
        <v>445208</v>
      </c>
      <c r="J52" s="16">
        <f t="shared" si="13"/>
        <v>445208</v>
      </c>
      <c r="K52" s="18"/>
      <c r="L52" s="1"/>
    </row>
    <row r="53" spans="1:12" ht="15" customHeight="1" x14ac:dyDescent="0.25">
      <c r="A53" s="14"/>
      <c r="B53" s="14"/>
      <c r="C53" s="14" t="s">
        <v>86</v>
      </c>
      <c r="D53" s="15" t="s">
        <v>87</v>
      </c>
      <c r="E53" s="16">
        <v>0</v>
      </c>
      <c r="F53" s="16">
        <v>0</v>
      </c>
      <c r="G53" s="16">
        <v>0</v>
      </c>
      <c r="H53" s="16">
        <v>0</v>
      </c>
      <c r="I53" s="16">
        <v>357306</v>
      </c>
      <c r="J53" s="16">
        <f t="shared" si="13"/>
        <v>357306</v>
      </c>
      <c r="K53" s="18"/>
      <c r="L53" s="1"/>
    </row>
    <row r="54" spans="1:12" ht="15" customHeight="1" x14ac:dyDescent="0.25">
      <c r="A54" s="26"/>
      <c r="B54" s="26"/>
      <c r="C54" s="26" t="s">
        <v>88</v>
      </c>
      <c r="D54" s="27" t="s">
        <v>89</v>
      </c>
      <c r="E54" s="28">
        <v>0</v>
      </c>
      <c r="F54" s="28">
        <v>0</v>
      </c>
      <c r="G54" s="28">
        <v>0</v>
      </c>
      <c r="H54" s="28">
        <v>0</v>
      </c>
      <c r="I54" s="28">
        <v>540959</v>
      </c>
      <c r="J54" s="28">
        <f t="shared" si="13"/>
        <v>540959</v>
      </c>
      <c r="K54" s="29"/>
      <c r="L54" s="1"/>
    </row>
    <row r="55" spans="1:12" ht="15" customHeight="1" x14ac:dyDescent="0.25">
      <c r="A55" s="22" t="s">
        <v>101</v>
      </c>
      <c r="B55" s="22" t="s">
        <v>36</v>
      </c>
      <c r="C55" s="22" t="s">
        <v>36</v>
      </c>
      <c r="D55" s="23" t="s">
        <v>102</v>
      </c>
      <c r="E55" s="24">
        <v>656657</v>
      </c>
      <c r="F55" s="24">
        <v>656657</v>
      </c>
      <c r="G55" s="24">
        <v>310728</v>
      </c>
      <c r="H55" s="24">
        <v>656657</v>
      </c>
      <c r="I55" s="24">
        <v>674999</v>
      </c>
      <c r="J55" s="24">
        <f t="shared" si="12"/>
        <v>18342</v>
      </c>
      <c r="K55" s="25">
        <f t="shared" ref="K55:K60" si="14">(J55/H55)</f>
        <v>2.7932390882911474E-2</v>
      </c>
      <c r="L55" s="1"/>
    </row>
    <row r="56" spans="1:12" ht="15" customHeight="1" x14ac:dyDescent="0.25">
      <c r="A56" s="14" t="s">
        <v>36</v>
      </c>
      <c r="B56" s="14" t="s">
        <v>14</v>
      </c>
      <c r="C56" s="14" t="s">
        <v>36</v>
      </c>
      <c r="D56" s="15" t="s">
        <v>103</v>
      </c>
      <c r="E56" s="16">
        <v>302048</v>
      </c>
      <c r="F56" s="16">
        <v>302048</v>
      </c>
      <c r="G56" s="16">
        <v>302047</v>
      </c>
      <c r="H56" s="16">
        <v>302048</v>
      </c>
      <c r="I56" s="16">
        <v>314734</v>
      </c>
      <c r="J56" s="16">
        <f t="shared" si="12"/>
        <v>12686</v>
      </c>
      <c r="K56" s="18">
        <f t="shared" si="14"/>
        <v>4.1999947028286896E-2</v>
      </c>
      <c r="L56" s="1"/>
    </row>
    <row r="57" spans="1:12" ht="15" customHeight="1" x14ac:dyDescent="0.25">
      <c r="A57" s="26" t="s">
        <v>36</v>
      </c>
      <c r="B57" s="26" t="s">
        <v>50</v>
      </c>
      <c r="C57" s="26" t="s">
        <v>36</v>
      </c>
      <c r="D57" s="27" t="s">
        <v>104</v>
      </c>
      <c r="E57" s="28">
        <v>354609</v>
      </c>
      <c r="F57" s="28">
        <v>354609</v>
      </c>
      <c r="G57" s="28">
        <v>8681</v>
      </c>
      <c r="H57" s="28">
        <v>354609</v>
      </c>
      <c r="I57" s="28">
        <v>360265</v>
      </c>
      <c r="J57" s="28">
        <f t="shared" si="12"/>
        <v>5656</v>
      </c>
      <c r="K57" s="29">
        <f t="shared" si="14"/>
        <v>1.5949961788899888E-2</v>
      </c>
      <c r="L57" s="1"/>
    </row>
    <row r="58" spans="1:12" ht="15" customHeight="1" x14ac:dyDescent="0.25">
      <c r="A58" s="22" t="s">
        <v>105</v>
      </c>
      <c r="B58" s="22" t="s">
        <v>36</v>
      </c>
      <c r="C58" s="22" t="s">
        <v>36</v>
      </c>
      <c r="D58" s="23" t="s">
        <v>106</v>
      </c>
      <c r="E58" s="24">
        <v>61394</v>
      </c>
      <c r="F58" s="24">
        <v>141411</v>
      </c>
      <c r="G58" s="24">
        <v>27895</v>
      </c>
      <c r="H58" s="24">
        <v>63973</v>
      </c>
      <c r="I58" s="24">
        <v>61962</v>
      </c>
      <c r="J58" s="24">
        <f t="shared" si="12"/>
        <v>-2011</v>
      </c>
      <c r="K58" s="25">
        <f t="shared" si="14"/>
        <v>-3.1435136698294591E-2</v>
      </c>
      <c r="L58" s="1"/>
    </row>
    <row r="59" spans="1:12" ht="15" customHeight="1" x14ac:dyDescent="0.25">
      <c r="A59" s="14" t="s">
        <v>36</v>
      </c>
      <c r="B59" s="14" t="s">
        <v>55</v>
      </c>
      <c r="C59" s="14" t="s">
        <v>36</v>
      </c>
      <c r="D59" s="15" t="s">
        <v>107</v>
      </c>
      <c r="E59" s="16">
        <v>29435</v>
      </c>
      <c r="F59" s="16">
        <v>29435</v>
      </c>
      <c r="G59" s="16">
        <v>0</v>
      </c>
      <c r="H59" s="16">
        <v>30671</v>
      </c>
      <c r="I59" s="16">
        <v>23867</v>
      </c>
      <c r="J59" s="16">
        <f t="shared" si="12"/>
        <v>-6804</v>
      </c>
      <c r="K59" s="18">
        <f t="shared" si="14"/>
        <v>-0.22183821851260149</v>
      </c>
      <c r="L59" s="1"/>
    </row>
    <row r="60" spans="1:12" ht="15" customHeight="1" x14ac:dyDescent="0.25">
      <c r="A60" s="14" t="s">
        <v>36</v>
      </c>
      <c r="B60" s="14" t="s">
        <v>108</v>
      </c>
      <c r="C60" s="14" t="s">
        <v>36</v>
      </c>
      <c r="D60" s="15" t="s">
        <v>109</v>
      </c>
      <c r="E60" s="16">
        <v>14733</v>
      </c>
      <c r="F60" s="16">
        <v>74750</v>
      </c>
      <c r="G60" s="16">
        <v>11206</v>
      </c>
      <c r="H60" s="16">
        <v>15352</v>
      </c>
      <c r="I60" s="16">
        <v>0</v>
      </c>
      <c r="J60" s="16">
        <f t="shared" si="12"/>
        <v>-15352</v>
      </c>
      <c r="K60" s="18">
        <f t="shared" si="14"/>
        <v>-1</v>
      </c>
      <c r="L60" s="1"/>
    </row>
    <row r="61" spans="1:12" ht="15" customHeight="1" x14ac:dyDescent="0.25">
      <c r="A61" s="14" t="s">
        <v>36</v>
      </c>
      <c r="B61" s="14" t="s">
        <v>7</v>
      </c>
      <c r="C61" s="14" t="s">
        <v>36</v>
      </c>
      <c r="D61" s="15" t="s">
        <v>110</v>
      </c>
      <c r="E61" s="16">
        <v>0</v>
      </c>
      <c r="F61" s="16">
        <v>20000</v>
      </c>
      <c r="G61" s="16">
        <v>0</v>
      </c>
      <c r="H61" s="16">
        <v>0</v>
      </c>
      <c r="I61" s="16">
        <v>0</v>
      </c>
      <c r="J61" s="16">
        <f t="shared" si="12"/>
        <v>0</v>
      </c>
      <c r="K61" s="18"/>
      <c r="L61" s="1"/>
    </row>
    <row r="62" spans="1:12" ht="15" customHeight="1" x14ac:dyDescent="0.25">
      <c r="A62" s="14" t="s">
        <v>36</v>
      </c>
      <c r="B62" s="14" t="s">
        <v>111</v>
      </c>
      <c r="C62" s="14" t="s">
        <v>36</v>
      </c>
      <c r="D62" s="15" t="s">
        <v>112</v>
      </c>
      <c r="E62" s="16">
        <v>0</v>
      </c>
      <c r="F62" s="16">
        <v>0</v>
      </c>
      <c r="G62" s="16">
        <v>0</v>
      </c>
      <c r="H62" s="16">
        <v>0</v>
      </c>
      <c r="I62" s="16">
        <v>7297</v>
      </c>
      <c r="J62" s="16">
        <f t="shared" ref="J62:J67" si="15">I62-H62</f>
        <v>7297</v>
      </c>
      <c r="K62" s="18"/>
      <c r="L62" s="1"/>
    </row>
    <row r="63" spans="1:12" ht="15" customHeight="1" x14ac:dyDescent="0.25">
      <c r="A63" s="14" t="s">
        <v>36</v>
      </c>
      <c r="B63" s="14" t="s">
        <v>43</v>
      </c>
      <c r="C63" s="14" t="s">
        <v>36</v>
      </c>
      <c r="D63" s="15" t="s">
        <v>113</v>
      </c>
      <c r="E63" s="16">
        <v>17226</v>
      </c>
      <c r="F63" s="16">
        <v>17226</v>
      </c>
      <c r="G63" s="16">
        <v>16689</v>
      </c>
      <c r="H63" s="16">
        <v>17950</v>
      </c>
      <c r="I63" s="16">
        <v>30798</v>
      </c>
      <c r="J63" s="16">
        <f t="shared" si="15"/>
        <v>12848</v>
      </c>
      <c r="K63" s="18">
        <f t="shared" ref="K63:K67" si="16">(J63/H63)</f>
        <v>0.71576601671309192</v>
      </c>
      <c r="L63" s="1"/>
    </row>
    <row r="64" spans="1:12" ht="15" customHeight="1" x14ac:dyDescent="0.25">
      <c r="A64" s="14" t="s">
        <v>114</v>
      </c>
      <c r="B64" s="14" t="s">
        <v>36</v>
      </c>
      <c r="C64" s="14" t="s">
        <v>36</v>
      </c>
      <c r="D64" s="15" t="s">
        <v>115</v>
      </c>
      <c r="E64" s="16">
        <v>92223790</v>
      </c>
      <c r="F64" s="16">
        <v>90222996</v>
      </c>
      <c r="G64" s="16">
        <v>54360458</v>
      </c>
      <c r="H64" s="16">
        <v>96097189</v>
      </c>
      <c r="I64" s="16">
        <f>100354601-2000000</f>
        <v>98354601</v>
      </c>
      <c r="J64" s="16">
        <f t="shared" si="15"/>
        <v>2257412</v>
      </c>
      <c r="K64" s="18">
        <f t="shared" si="16"/>
        <v>2.3490926461959258E-2</v>
      </c>
      <c r="L64" s="1"/>
    </row>
    <row r="65" spans="1:15" ht="15" customHeight="1" x14ac:dyDescent="0.25">
      <c r="A65" s="14" t="s">
        <v>36</v>
      </c>
      <c r="B65" s="14" t="s">
        <v>39</v>
      </c>
      <c r="C65" s="14" t="s">
        <v>36</v>
      </c>
      <c r="D65" s="15" t="s">
        <v>78</v>
      </c>
      <c r="E65" s="16">
        <v>43076606</v>
      </c>
      <c r="F65" s="16">
        <v>40233363</v>
      </c>
      <c r="G65" s="16">
        <v>9849944</v>
      </c>
      <c r="H65" s="16">
        <v>44885824</v>
      </c>
      <c r="I65" s="16">
        <v>43572563</v>
      </c>
      <c r="J65" s="16">
        <f t="shared" si="15"/>
        <v>-1313261</v>
      </c>
      <c r="K65" s="18">
        <f t="shared" si="16"/>
        <v>-2.925781199872815E-2</v>
      </c>
      <c r="L65" s="1"/>
    </row>
    <row r="66" spans="1:15" ht="27" customHeight="1" x14ac:dyDescent="0.25">
      <c r="A66" s="14" t="s">
        <v>36</v>
      </c>
      <c r="B66" s="14" t="s">
        <v>36</v>
      </c>
      <c r="C66" s="14" t="s">
        <v>116</v>
      </c>
      <c r="D66" s="15" t="s">
        <v>117</v>
      </c>
      <c r="E66" s="16">
        <v>4290800</v>
      </c>
      <c r="F66" s="16">
        <v>4290800</v>
      </c>
      <c r="G66" s="16">
        <v>4290800</v>
      </c>
      <c r="H66" s="16">
        <v>4471014</v>
      </c>
      <c r="I66" s="16">
        <v>0</v>
      </c>
      <c r="J66" s="16">
        <f t="shared" si="15"/>
        <v>-4471014</v>
      </c>
      <c r="K66" s="18">
        <f t="shared" si="16"/>
        <v>-1</v>
      </c>
      <c r="L66" s="1"/>
      <c r="O66" s="54">
        <f>+I65+I69</f>
        <v>98354601</v>
      </c>
    </row>
    <row r="67" spans="1:15" ht="27" customHeight="1" x14ac:dyDescent="0.25">
      <c r="A67" s="14" t="s">
        <v>36</v>
      </c>
      <c r="B67" s="14" t="s">
        <v>36</v>
      </c>
      <c r="C67" s="14" t="s">
        <v>118</v>
      </c>
      <c r="D67" s="15" t="s">
        <v>119</v>
      </c>
      <c r="E67" s="16">
        <v>33598386</v>
      </c>
      <c r="F67" s="16">
        <v>33598386</v>
      </c>
      <c r="G67" s="16">
        <v>4488204</v>
      </c>
      <c r="H67" s="16">
        <v>35009518</v>
      </c>
      <c r="I67" s="16">
        <v>38302403</v>
      </c>
      <c r="J67" s="16">
        <f t="shared" si="15"/>
        <v>3292885</v>
      </c>
      <c r="K67" s="18">
        <f t="shared" si="16"/>
        <v>9.4056850482774429E-2</v>
      </c>
      <c r="L67" s="1"/>
    </row>
    <row r="68" spans="1:15" ht="27" customHeight="1" x14ac:dyDescent="0.25">
      <c r="A68" s="14" t="s">
        <v>36</v>
      </c>
      <c r="B68" s="14" t="s">
        <v>36</v>
      </c>
      <c r="C68" s="14" t="s">
        <v>120</v>
      </c>
      <c r="D68" s="15" t="s">
        <v>121</v>
      </c>
      <c r="E68" s="16">
        <v>5187420</v>
      </c>
      <c r="F68" s="16">
        <v>2344177</v>
      </c>
      <c r="G68" s="16">
        <v>1070940</v>
      </c>
      <c r="H68" s="16">
        <v>5405292</v>
      </c>
      <c r="I68" s="16">
        <v>5270160</v>
      </c>
      <c r="J68" s="16">
        <f t="shared" ref="J68:J75" si="17">I68-H68</f>
        <v>-135132</v>
      </c>
      <c r="K68" s="18">
        <f t="shared" ref="K68:K75" si="18">(J68/H68)</f>
        <v>-2.4999944498835587E-2</v>
      </c>
      <c r="L68" s="1"/>
    </row>
    <row r="69" spans="1:15" ht="15" customHeight="1" x14ac:dyDescent="0.25">
      <c r="A69" s="14" t="s">
        <v>36</v>
      </c>
      <c r="B69" s="14" t="s">
        <v>55</v>
      </c>
      <c r="C69" s="14" t="s">
        <v>36</v>
      </c>
      <c r="D69" s="15" t="s">
        <v>82</v>
      </c>
      <c r="E69" s="16">
        <v>49147184</v>
      </c>
      <c r="F69" s="16">
        <v>49989633</v>
      </c>
      <c r="G69" s="16">
        <v>44510514</v>
      </c>
      <c r="H69" s="16">
        <v>51211365</v>
      </c>
      <c r="I69" s="16">
        <f>56782038-2000000</f>
        <v>54782038</v>
      </c>
      <c r="J69" s="16">
        <f t="shared" si="17"/>
        <v>3570673</v>
      </c>
      <c r="K69" s="18">
        <f t="shared" si="18"/>
        <v>6.9724230158676695E-2</v>
      </c>
      <c r="L69" s="1"/>
    </row>
    <row r="70" spans="1:15" ht="15" customHeight="1" x14ac:dyDescent="0.25">
      <c r="A70" s="14" t="s">
        <v>36</v>
      </c>
      <c r="B70" s="14" t="s">
        <v>36</v>
      </c>
      <c r="C70" s="14" t="s">
        <v>79</v>
      </c>
      <c r="D70" s="15" t="s">
        <v>83</v>
      </c>
      <c r="E70" s="16">
        <v>10</v>
      </c>
      <c r="F70" s="16">
        <v>842459</v>
      </c>
      <c r="G70" s="16">
        <v>842449</v>
      </c>
      <c r="H70" s="16">
        <v>10</v>
      </c>
      <c r="I70" s="16">
        <v>10</v>
      </c>
      <c r="J70" s="16"/>
      <c r="K70" s="18"/>
      <c r="L70" s="1"/>
    </row>
    <row r="71" spans="1:15" ht="15" customHeight="1" x14ac:dyDescent="0.25">
      <c r="A71" s="14" t="s">
        <v>36</v>
      </c>
      <c r="B71" s="14" t="s">
        <v>36</v>
      </c>
      <c r="C71" s="14" t="s">
        <v>76</v>
      </c>
      <c r="D71" s="15" t="s">
        <v>97</v>
      </c>
      <c r="E71" s="16">
        <v>34979235</v>
      </c>
      <c r="F71" s="16">
        <v>34979235</v>
      </c>
      <c r="G71" s="16">
        <v>34979235</v>
      </c>
      <c r="H71" s="16">
        <v>36448363</v>
      </c>
      <c r="I71" s="16">
        <v>41884927</v>
      </c>
      <c r="J71" s="16">
        <f t="shared" si="17"/>
        <v>5436564</v>
      </c>
      <c r="K71" s="18">
        <f t="shared" si="18"/>
        <v>0.14915797452961055</v>
      </c>
      <c r="L71" s="1"/>
    </row>
    <row r="72" spans="1:15" ht="15" customHeight="1" x14ac:dyDescent="0.25">
      <c r="A72" s="14" t="s">
        <v>36</v>
      </c>
      <c r="B72" s="14" t="s">
        <v>36</v>
      </c>
      <c r="C72" s="14" t="s">
        <v>122</v>
      </c>
      <c r="D72" s="15" t="s">
        <v>99</v>
      </c>
      <c r="E72" s="16">
        <v>14167939</v>
      </c>
      <c r="F72" s="16">
        <v>14167939</v>
      </c>
      <c r="G72" s="16">
        <v>8688830</v>
      </c>
      <c r="H72" s="16">
        <v>14762992</v>
      </c>
      <c r="I72" s="16">
        <f>14897101-2000000</f>
        <v>12897101</v>
      </c>
      <c r="J72" s="16">
        <f t="shared" si="17"/>
        <v>-1865891</v>
      </c>
      <c r="K72" s="18">
        <f t="shared" si="18"/>
        <v>-0.12638975893233567</v>
      </c>
      <c r="L72" s="1"/>
    </row>
    <row r="73" spans="1:15" ht="15" customHeight="1" x14ac:dyDescent="0.25">
      <c r="A73" s="14" t="s">
        <v>123</v>
      </c>
      <c r="B73" s="14" t="s">
        <v>36</v>
      </c>
      <c r="C73" s="14" t="s">
        <v>36</v>
      </c>
      <c r="D73" s="15" t="s">
        <v>124</v>
      </c>
      <c r="E73" s="16">
        <v>1990066</v>
      </c>
      <c r="F73" s="16">
        <v>5157445</v>
      </c>
      <c r="G73" s="16">
        <v>10722015</v>
      </c>
      <c r="H73" s="16">
        <v>1990066</v>
      </c>
      <c r="I73" s="16">
        <v>3073045</v>
      </c>
      <c r="J73" s="16">
        <f t="shared" si="17"/>
        <v>1082979</v>
      </c>
      <c r="K73" s="18">
        <f t="shared" si="18"/>
        <v>0.54419250416820342</v>
      </c>
      <c r="L73" s="1"/>
    </row>
    <row r="74" spans="1:15" ht="15" customHeight="1" x14ac:dyDescent="0.25">
      <c r="A74" s="14" t="s">
        <v>36</v>
      </c>
      <c r="B74" s="14" t="s">
        <v>108</v>
      </c>
      <c r="C74" s="14" t="s">
        <v>36</v>
      </c>
      <c r="D74" s="15" t="s">
        <v>125</v>
      </c>
      <c r="E74" s="16">
        <v>1913422</v>
      </c>
      <c r="F74" s="16">
        <v>1913422</v>
      </c>
      <c r="G74" s="16">
        <v>558472</v>
      </c>
      <c r="H74" s="16">
        <v>1913422</v>
      </c>
      <c r="I74" s="16">
        <v>3046533</v>
      </c>
      <c r="J74" s="16">
        <f t="shared" si="17"/>
        <v>1133111</v>
      </c>
      <c r="K74" s="18">
        <f t="shared" si="18"/>
        <v>0.59219084969233138</v>
      </c>
      <c r="L74" s="1"/>
    </row>
    <row r="75" spans="1:15" ht="15" customHeight="1" x14ac:dyDescent="0.25">
      <c r="A75" s="14" t="s">
        <v>36</v>
      </c>
      <c r="B75" s="14" t="s">
        <v>111</v>
      </c>
      <c r="C75" s="14" t="s">
        <v>36</v>
      </c>
      <c r="D75" s="15" t="s">
        <v>126</v>
      </c>
      <c r="E75" s="16">
        <v>76634</v>
      </c>
      <c r="F75" s="16">
        <v>76634</v>
      </c>
      <c r="G75" s="16">
        <v>75869</v>
      </c>
      <c r="H75" s="16">
        <v>76634</v>
      </c>
      <c r="I75" s="16">
        <v>26502</v>
      </c>
      <c r="J75" s="16">
        <f t="shared" si="17"/>
        <v>-50132</v>
      </c>
      <c r="K75" s="18">
        <f t="shared" si="18"/>
        <v>-0.65417438734765243</v>
      </c>
      <c r="L75" s="1"/>
    </row>
    <row r="76" spans="1:15" ht="15" customHeight="1" x14ac:dyDescent="0.25">
      <c r="A76" s="14" t="s">
        <v>36</v>
      </c>
      <c r="B76" s="14" t="s">
        <v>43</v>
      </c>
      <c r="C76" s="14" t="s">
        <v>36</v>
      </c>
      <c r="D76" s="15" t="s">
        <v>127</v>
      </c>
      <c r="E76" s="16">
        <v>10</v>
      </c>
      <c r="F76" s="16">
        <v>3167389</v>
      </c>
      <c r="G76" s="16">
        <v>10087674</v>
      </c>
      <c r="H76" s="16">
        <v>10</v>
      </c>
      <c r="I76" s="16">
        <v>10</v>
      </c>
      <c r="J76" s="16"/>
      <c r="K76" s="18"/>
      <c r="L76" s="1"/>
    </row>
    <row r="77" spans="1:15" ht="15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"/>
    </row>
    <row r="78" spans="1:15" ht="15" customHeight="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"/>
    </row>
    <row r="79" spans="1:15" ht="1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5" ht="15" customHeight="1" x14ac:dyDescent="0.25">
      <c r="A80" s="40" t="s">
        <v>128</v>
      </c>
      <c r="B80" s="41"/>
      <c r="C80" s="41"/>
      <c r="D80" s="41"/>
      <c r="E80" s="20">
        <v>140894015</v>
      </c>
      <c r="F80" s="20">
        <v>261885143</v>
      </c>
      <c r="G80" s="20">
        <v>205043823</v>
      </c>
      <c r="H80" s="20">
        <v>146399592</v>
      </c>
      <c r="I80" s="20">
        <v>152725782</v>
      </c>
      <c r="J80" s="20">
        <v>6326190</v>
      </c>
      <c r="K80" s="21">
        <v>4.3211800754198823E-2</v>
      </c>
      <c r="L80" s="1"/>
    </row>
    <row r="81" spans="1:12" ht="15" customHeight="1" x14ac:dyDescent="0.25">
      <c r="A81" s="42" t="s">
        <v>129</v>
      </c>
      <c r="B81" s="43"/>
      <c r="C81" s="43"/>
      <c r="D81" s="43"/>
      <c r="E81" s="43"/>
      <c r="F81" s="43"/>
      <c r="G81" s="43"/>
      <c r="H81" s="43"/>
      <c r="I81" s="43"/>
      <c r="J81" s="1"/>
      <c r="K81" s="1"/>
      <c r="L81" s="1"/>
    </row>
    <row r="82" spans="1:12" ht="5.0999999999999996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</sheetData>
  <mergeCells count="17">
    <mergeCell ref="J10:J11"/>
    <mergeCell ref="K10:K11"/>
    <mergeCell ref="A80:D80"/>
    <mergeCell ref="A81:I81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59055118110236227" top="0.59055118110236227" bottom="0.59055118110236227" header="0" footer="0.59055118110236227"/>
  <pageSetup scale="57" orientation="landscape" r:id="rId1"/>
  <rowBreaks count="1" manualBreakCount="1">
    <brk id="5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2024-09-27T16:04:15Z</dcterms:modified>
</cp:coreProperties>
</file>