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A73096B-EDAE-415A-B2F9-E764AE562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K18" i="1" s="1"/>
  <c r="I17" i="1"/>
  <c r="I12" i="1" s="1"/>
  <c r="J12" i="1" s="1"/>
  <c r="K12" i="1" s="1"/>
  <c r="I35" i="1"/>
  <c r="J35" i="1" s="1"/>
  <c r="K35" i="1" s="1"/>
  <c r="I13" i="1"/>
  <c r="I14" i="1"/>
  <c r="J40" i="1"/>
  <c r="K40" i="1" s="1"/>
  <c r="J39" i="1"/>
  <c r="K39" i="1" s="1"/>
  <c r="J36" i="1"/>
  <c r="K36" i="1" s="1"/>
  <c r="J34" i="1"/>
  <c r="K34" i="1" s="1"/>
  <c r="J33" i="1"/>
  <c r="K33" i="1" s="1"/>
  <c r="J32" i="1"/>
  <c r="K32" i="1" s="1"/>
  <c r="J31" i="1"/>
  <c r="K31" i="1" s="1"/>
  <c r="J30" i="1"/>
  <c r="J28" i="1"/>
  <c r="J24" i="1"/>
  <c r="K24" i="1" s="1"/>
  <c r="J23" i="1"/>
  <c r="K23" i="1" s="1"/>
  <c r="J21" i="1"/>
  <c r="K21" i="1" s="1"/>
  <c r="J20" i="1"/>
  <c r="K20" i="1" s="1"/>
  <c r="J19" i="1"/>
  <c r="K19" i="1" s="1"/>
  <c r="K16" i="1"/>
  <c r="J16" i="1"/>
  <c r="J14" i="1"/>
  <c r="K14" i="1" s="1"/>
  <c r="J13" i="1"/>
  <c r="K13" i="1" s="1"/>
  <c r="J17" i="1" l="1"/>
  <c r="K17" i="1" s="1"/>
</calcChain>
</file>

<file path=xl/sharedStrings.xml><?xml version="1.0" encoding="utf-8"?>
<sst xmlns="http://schemas.openxmlformats.org/spreadsheetml/2006/main" count="168" uniqueCount="84">
  <si>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</si>
  <si>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</si>
  <si>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</si>
  <si>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</si>
  <si>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</si>
  <si>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TESORO PÚBLICO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</si>
  <si>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</si>
  <si>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</si>
  <si>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</si>
  <si>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</si>
  <si>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</si>
  <si>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</si>
  <si>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</si>
  <si>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SUBSIDIOS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</si>
  <si>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</si>
  <si>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</si>
  <si>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</si>
  <si>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</si>
  <si>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</si>
  <si>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</si>
  <si>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</si>
  <si>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</si>
  <si>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</si>
  <si>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</si>
  <si>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</si>
  <si>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</si>
  <si>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</si>
  <si>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</si>
  <si>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</si>
  <si>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</si>
  <si>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</si>
  <si>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</si>
  <si>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</si>
  <si>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</si>
  <si>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</si>
  <si>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</si>
  <si>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</si>
  <si>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GASTOS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</si>
  <si>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</si>
  <si>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</si>
  <si>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</si>
  <si>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001</t>
    </r>
  </si>
  <si>
    <r>
      <rPr>
        <sz val="10"/>
        <rFont val="Times New Roman"/>
      </rPr>
      <t>Jubilaciones, Pensiones y Montepíos</t>
    </r>
  </si>
  <si>
    <r>
      <rPr>
        <sz val="10"/>
        <rFont val="Times New Roman"/>
      </rPr>
      <t>017</t>
    </r>
  </si>
  <si>
    <r>
      <rPr>
        <sz val="10"/>
        <rFont val="Times New Roman"/>
      </rPr>
      <t>Fondo Bono Laboral Ley N° 20.305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</si>
  <si>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</si>
  <si>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</si>
  <si>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</si>
  <si>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</si>
  <si>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Subvenciones</t>
    </r>
  </si>
  <si>
    <r>
      <rPr>
        <sz val="10"/>
        <rFont val="Times New Roman"/>
      </rPr>
      <t>003</t>
    </r>
  </si>
  <si>
    <r>
      <rPr>
        <sz val="10"/>
        <rFont val="Times New Roman"/>
      </rPr>
      <t>Bonificación Región Magallanes y de la Antártica Chilena, y Subsidio Isla de Pascua</t>
    </r>
  </si>
  <si>
    <r>
      <rPr>
        <sz val="10"/>
        <rFont val="Times New Roman"/>
      </rPr>
      <t>005</t>
    </r>
  </si>
  <si>
    <r>
      <rPr>
        <sz val="10"/>
        <rFont val="Times New Roman"/>
      </rPr>
      <t>Fondo Único de Prestaciones Familiares y Subsidios de Cesantía</t>
    </r>
  </si>
  <si>
    <r>
      <rPr>
        <sz val="10"/>
        <rFont val="Times New Roman"/>
      </rPr>
      <t>006</t>
    </r>
  </si>
  <si>
    <r>
      <rPr>
        <sz val="10"/>
        <rFont val="Times New Roman"/>
      </rPr>
      <t>Subsidios de Cesantía Art. 69 D.F.L. (T.y P.S.) N° 150, de 1981</t>
    </r>
  </si>
  <si>
    <r>
      <rPr>
        <sz val="10"/>
        <rFont val="Times New Roman"/>
      </rPr>
      <t>013</t>
    </r>
  </si>
  <si>
    <r>
      <rPr>
        <sz val="10"/>
        <rFont val="Times New Roman"/>
      </rPr>
      <t>Fondo Nacional de Subsidio Familiar</t>
    </r>
  </si>
  <si>
    <r>
      <rPr>
        <sz val="10"/>
        <rFont val="Times New Roman"/>
      </rPr>
      <t>014</t>
    </r>
  </si>
  <si>
    <r>
      <rPr>
        <sz val="10"/>
        <rFont val="Times New Roman"/>
      </rPr>
      <t>Subsidio Agua Potable Art.1° Ley N° 18.778</t>
    </r>
  </si>
  <si>
    <r>
      <rPr>
        <sz val="10"/>
        <rFont val="Times New Roman"/>
      </rPr>
      <t>019</t>
    </r>
  </si>
  <si>
    <r>
      <rPr>
        <sz val="10"/>
        <rFont val="Times New Roman"/>
      </rPr>
      <t>Bonificación a la Contratación de Mano de Obra Ley N° 19.853</t>
    </r>
  </si>
  <si>
    <r>
      <rPr>
        <sz val="10"/>
        <rFont val="Times New Roman"/>
      </rPr>
      <t>023</t>
    </r>
  </si>
  <si>
    <r>
      <rPr>
        <sz val="10"/>
        <rFont val="Times New Roman"/>
      </rPr>
      <t>Beneficio Ley N° 20.330 para Deudores Crédito Universitario, Leyes N° 19.287 y 20.027</t>
    </r>
  </si>
  <si>
    <r>
      <rPr>
        <sz val="10"/>
        <rFont val="Times New Roman"/>
      </rPr>
      <t>024</t>
    </r>
  </si>
  <si>
    <r>
      <rPr>
        <sz val="10"/>
        <rFont val="Times New Roman"/>
      </rPr>
      <t>Aplicación Ley N° 20.765,  Art. 3° N° 6)  MEPCO</t>
    </r>
  </si>
  <si>
    <r>
      <rPr>
        <sz val="10"/>
        <rFont val="Times New Roman"/>
      </rPr>
      <t>041</t>
    </r>
  </si>
  <si>
    <r>
      <rPr>
        <sz val="10"/>
        <rFont val="Times New Roman"/>
      </rPr>
      <t>Subsidio Servicios Básicos Domiciliarios, ley N° 21.423</t>
    </r>
  </si>
  <si>
    <r>
      <rPr>
        <sz val="10"/>
        <rFont val="Times New Roman"/>
      </rPr>
      <t>042</t>
    </r>
  </si>
  <si>
    <r>
      <rPr>
        <sz val="10"/>
        <rFont val="Times New Roman"/>
      </rPr>
      <t>Regularización de Pagos Rezagados Subsidio Temporal Mipymes, ley N° 21.456</t>
    </r>
  </si>
  <si>
    <r>
      <rPr>
        <sz val="10"/>
        <rFont val="Times New Roman"/>
      </rPr>
      <t>044</t>
    </r>
  </si>
  <si>
    <r>
      <rPr>
        <sz val="10"/>
        <rFont val="Times New Roman"/>
      </rPr>
      <t>Subsidio temporal y otras medidas de apoyo a las MIPYMES y Cooperativas Ley N° 21.578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</si>
  <si>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</si>
  <si>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077</t>
    </r>
  </si>
  <si>
    <r>
      <rPr>
        <sz val="10"/>
        <rFont val="Times New Roman"/>
      </rPr>
      <t>Empresas y Sociedades del Estado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</si>
  <si>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</si>
  <si>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</si>
  <si>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Bonificación por Inversiones de Riego y Drenaje Ley N° 18.450</t>
    </r>
  </si>
  <si>
    <r>
      <rPr>
        <sz val="10"/>
        <rFont val="Times New Roman"/>
      </rPr>
      <t>Fondo Fomento y Desarrollo de las Regiones Extremas</t>
    </r>
  </si>
  <si>
    <r>
      <rPr>
        <sz val="10"/>
        <rFont val="Times New Roman"/>
      </rPr>
      <t>029</t>
    </r>
  </si>
  <si>
    <r>
      <rPr>
        <sz val="10"/>
        <rFont val="Times New Roman"/>
      </rPr>
      <t>Bosque Nativo Ley N° 20.283</t>
    </r>
  </si>
  <si>
    <r>
      <rPr>
        <sz val="10"/>
        <rFont val="Times New Roman"/>
      </rPr>
      <t>148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</si>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</sst>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sqref="A1:K46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6.28515625" customWidth="1"/>
    <col min="10" max="10" width="16.7109375" customWidth="1"/>
    <col min="11" max="11" width="14.7109375" customWidth="1"/>
    <col min="12" max="12" width="5.42578125" customWidth="1"/>
  </cols>
  <sheetData>
    <row r="1" spans="1:12" ht="16.89999999999999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6.899999999999999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22.5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1768440587</v>
      </c>
      <c r="F12" s="12">
        <v>1789627203</v>
      </c>
      <c r="G12" s="12">
        <v>1658071646</v>
      </c>
      <c r="H12" s="12">
        <v>1829944770</v>
      </c>
      <c r="I12" s="12">
        <f>+I13+I17+I34</f>
        <v>2318421568</v>
      </c>
      <c r="J12" s="12">
        <f>I12-H12</f>
        <v>488476798</v>
      </c>
      <c r="K12" s="13">
        <f>(J12/H12)</f>
        <v>0.26693526821577246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153370403</v>
      </c>
      <c r="F13" s="16">
        <v>153370403</v>
      </c>
      <c r="G13" s="16">
        <v>99957026</v>
      </c>
      <c r="H13" s="16">
        <v>159872004</v>
      </c>
      <c r="I13" s="16">
        <f>+I14</f>
        <v>165097937</v>
      </c>
      <c r="J13" s="16">
        <f>I13-H13</f>
        <v>5225933</v>
      </c>
      <c r="K13" s="17">
        <f>(J13/H13)</f>
        <v>3.2688231017608309E-2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153370403</v>
      </c>
      <c r="F14" s="16">
        <v>153370403</v>
      </c>
      <c r="G14" s="16">
        <v>99957026</v>
      </c>
      <c r="H14" s="16">
        <v>159872004</v>
      </c>
      <c r="I14" s="16">
        <f>SUM(I15:I16)</f>
        <v>165097937</v>
      </c>
      <c r="J14" s="16">
        <f>I14-H14</f>
        <v>5225933</v>
      </c>
      <c r="K14" s="17">
        <f>(J14/H14)</f>
        <v>3.2688231017608309E-2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89971153</v>
      </c>
      <c r="F15" s="16">
        <v>89971153</v>
      </c>
      <c r="G15" s="16">
        <v>56447491</v>
      </c>
      <c r="H15" s="16">
        <v>94253780</v>
      </c>
      <c r="I15" s="16">
        <v>94253780</v>
      </c>
      <c r="J15" s="18"/>
      <c r="K15" s="17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63399250</v>
      </c>
      <c r="F16" s="16">
        <v>63399250</v>
      </c>
      <c r="G16" s="16">
        <v>43509535</v>
      </c>
      <c r="H16" s="16">
        <v>65618224</v>
      </c>
      <c r="I16" s="16">
        <v>70844157</v>
      </c>
      <c r="J16" s="16">
        <f t="shared" ref="J16:J21" si="0">I16-H16</f>
        <v>5225933</v>
      </c>
      <c r="K16" s="17">
        <f t="shared" ref="K16:K21" si="1">(J16/H16)</f>
        <v>7.964148801101352E-2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1423430803</v>
      </c>
      <c r="F17" s="16">
        <v>1446617419</v>
      </c>
      <c r="G17" s="16">
        <v>1446563003</v>
      </c>
      <c r="H17" s="16">
        <v>1471726006</v>
      </c>
      <c r="I17" s="16">
        <f>+I18+I31</f>
        <v>2049793636</v>
      </c>
      <c r="J17" s="16">
        <f t="shared" si="0"/>
        <v>578067630</v>
      </c>
      <c r="K17" s="17">
        <f t="shared" si="1"/>
        <v>0.39278209914298406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47</v>
      </c>
      <c r="E18" s="16">
        <v>1170371299</v>
      </c>
      <c r="F18" s="16">
        <v>1193557915</v>
      </c>
      <c r="G18" s="16">
        <v>1282955174</v>
      </c>
      <c r="H18" s="16">
        <v>1211334295</v>
      </c>
      <c r="I18" s="16">
        <f>SUM(I19:I30)</f>
        <v>1757554780</v>
      </c>
      <c r="J18" s="16">
        <f t="shared" si="0"/>
        <v>546220485</v>
      </c>
      <c r="K18" s="17">
        <f t="shared" si="1"/>
        <v>0.45092464339086513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48</v>
      </c>
      <c r="D19" s="15" t="s">
        <v>49</v>
      </c>
      <c r="E19" s="16">
        <v>3711847</v>
      </c>
      <c r="F19" s="16">
        <v>3711847</v>
      </c>
      <c r="G19" s="16">
        <v>1059162</v>
      </c>
      <c r="H19" s="16">
        <v>3841762</v>
      </c>
      <c r="I19" s="16">
        <v>3265498</v>
      </c>
      <c r="J19" s="16">
        <f t="shared" si="0"/>
        <v>-576264</v>
      </c>
      <c r="K19" s="17">
        <f t="shared" si="1"/>
        <v>-0.14999992191083153</v>
      </c>
      <c r="L19" s="1"/>
    </row>
    <row r="20" spans="1:12" ht="27" customHeight="1" x14ac:dyDescent="0.25">
      <c r="A20" s="14" t="s">
        <v>36</v>
      </c>
      <c r="B20" s="14" t="s">
        <v>36</v>
      </c>
      <c r="C20" s="14" t="s">
        <v>50</v>
      </c>
      <c r="D20" s="15" t="s">
        <v>51</v>
      </c>
      <c r="E20" s="16">
        <v>30051882</v>
      </c>
      <c r="F20" s="16">
        <v>30051882</v>
      </c>
      <c r="G20" s="16">
        <v>17466829</v>
      </c>
      <c r="H20" s="16">
        <v>31103698</v>
      </c>
      <c r="I20" s="16">
        <v>25652694</v>
      </c>
      <c r="J20" s="16">
        <f t="shared" si="0"/>
        <v>-5451004</v>
      </c>
      <c r="K20" s="17">
        <f t="shared" si="1"/>
        <v>-0.17525260179673813</v>
      </c>
      <c r="L20" s="1"/>
    </row>
    <row r="21" spans="1:12" ht="27" customHeight="1" x14ac:dyDescent="0.25">
      <c r="A21" s="14" t="s">
        <v>36</v>
      </c>
      <c r="B21" s="14" t="s">
        <v>36</v>
      </c>
      <c r="C21" s="14" t="s">
        <v>52</v>
      </c>
      <c r="D21" s="15" t="s">
        <v>53</v>
      </c>
      <c r="E21" s="16">
        <v>540504329</v>
      </c>
      <c r="F21" s="16">
        <v>540504329</v>
      </c>
      <c r="G21" s="16">
        <v>436053170</v>
      </c>
      <c r="H21" s="16">
        <v>559421981</v>
      </c>
      <c r="I21" s="16">
        <v>635648181</v>
      </c>
      <c r="J21" s="16">
        <f t="shared" si="0"/>
        <v>76226200</v>
      </c>
      <c r="K21" s="17">
        <f t="shared" si="1"/>
        <v>0.13625885751528952</v>
      </c>
      <c r="L21" s="1"/>
    </row>
    <row r="22" spans="1:12" ht="27" customHeight="1" x14ac:dyDescent="0.25">
      <c r="A22" s="14" t="s">
        <v>36</v>
      </c>
      <c r="B22" s="14" t="s">
        <v>36</v>
      </c>
      <c r="C22" s="14" t="s">
        <v>54</v>
      </c>
      <c r="D22" s="15" t="s">
        <v>55</v>
      </c>
      <c r="E22" s="16">
        <v>0</v>
      </c>
      <c r="F22" s="16">
        <v>0</v>
      </c>
      <c r="G22" s="16">
        <v>112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56</v>
      </c>
      <c r="D23" s="15" t="s">
        <v>57</v>
      </c>
      <c r="E23" s="16">
        <v>428914446</v>
      </c>
      <c r="F23" s="16">
        <v>428914446</v>
      </c>
      <c r="G23" s="16">
        <v>322887400</v>
      </c>
      <c r="H23" s="16">
        <v>443926452</v>
      </c>
      <c r="I23" s="16">
        <v>741494357</v>
      </c>
      <c r="J23" s="16">
        <f>I23-H23</f>
        <v>297567905</v>
      </c>
      <c r="K23" s="17">
        <f>(J23/H23)</f>
        <v>0.6703090200175772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58</v>
      </c>
      <c r="D24" s="15" t="s">
        <v>59</v>
      </c>
      <c r="E24" s="16">
        <v>88157117</v>
      </c>
      <c r="F24" s="16">
        <v>88157117</v>
      </c>
      <c r="G24" s="16">
        <v>71799861</v>
      </c>
      <c r="H24" s="16">
        <v>91242616</v>
      </c>
      <c r="I24" s="16">
        <v>101272046</v>
      </c>
      <c r="J24" s="16">
        <f>I24-H24</f>
        <v>10029430</v>
      </c>
      <c r="K24" s="17">
        <f>(J24/H24)</f>
        <v>0.10992045646740335</v>
      </c>
      <c r="L24" s="1"/>
    </row>
    <row r="25" spans="1:12" ht="27" customHeight="1" x14ac:dyDescent="0.25">
      <c r="A25" s="14" t="s">
        <v>36</v>
      </c>
      <c r="B25" s="14" t="s">
        <v>36</v>
      </c>
      <c r="C25" s="14" t="s">
        <v>60</v>
      </c>
      <c r="D25" s="15" t="s">
        <v>61</v>
      </c>
      <c r="E25" s="16">
        <v>78489780</v>
      </c>
      <c r="F25" s="16">
        <v>78489780</v>
      </c>
      <c r="G25" s="16">
        <v>47516991</v>
      </c>
      <c r="H25" s="16">
        <v>81236922</v>
      </c>
      <c r="I25" s="16">
        <v>81236922</v>
      </c>
      <c r="J25" s="18"/>
      <c r="K25" s="17" t="s">
        <v>36</v>
      </c>
      <c r="L25" s="1"/>
    </row>
    <row r="26" spans="1:12" ht="27" customHeight="1" x14ac:dyDescent="0.25">
      <c r="A26" s="14" t="s">
        <v>36</v>
      </c>
      <c r="B26" s="14" t="s">
        <v>36</v>
      </c>
      <c r="C26" s="14" t="s">
        <v>62</v>
      </c>
      <c r="D26" s="15" t="s">
        <v>63</v>
      </c>
      <c r="E26" s="16">
        <v>541888</v>
      </c>
      <c r="F26" s="16">
        <v>541888</v>
      </c>
      <c r="G26" s="16">
        <v>0</v>
      </c>
      <c r="H26" s="16">
        <v>560854</v>
      </c>
      <c r="I26" s="16">
        <v>560854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64</v>
      </c>
      <c r="D27" s="15" t="s">
        <v>65</v>
      </c>
      <c r="E27" s="16">
        <v>10</v>
      </c>
      <c r="F27" s="16">
        <v>10</v>
      </c>
      <c r="G27" s="16">
        <v>274695885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66</v>
      </c>
      <c r="D28" s="15" t="s">
        <v>67</v>
      </c>
      <c r="E28" s="16">
        <v>0</v>
      </c>
      <c r="F28" s="16">
        <v>8589727</v>
      </c>
      <c r="G28" s="16">
        <v>17012396</v>
      </c>
      <c r="H28" s="16">
        <v>0</v>
      </c>
      <c r="I28" s="16">
        <v>19553958</v>
      </c>
      <c r="J28" s="16">
        <f>I28-H28</f>
        <v>19553958</v>
      </c>
      <c r="K28" s="17" t="s">
        <v>36</v>
      </c>
      <c r="L28" s="1"/>
    </row>
    <row r="29" spans="1:12" ht="27" customHeight="1" x14ac:dyDescent="0.25">
      <c r="A29" s="14" t="s">
        <v>36</v>
      </c>
      <c r="B29" s="14" t="s">
        <v>36</v>
      </c>
      <c r="C29" s="14" t="s">
        <v>68</v>
      </c>
      <c r="D29" s="15" t="s">
        <v>69</v>
      </c>
      <c r="E29" s="16">
        <v>0</v>
      </c>
      <c r="F29" s="16">
        <v>14596879</v>
      </c>
      <c r="G29" s="16">
        <v>51792662</v>
      </c>
      <c r="H29" s="16">
        <v>0</v>
      </c>
      <c r="I29" s="16">
        <v>0</v>
      </c>
      <c r="J29" s="18"/>
      <c r="K29" s="17" t="s">
        <v>36</v>
      </c>
      <c r="L29" s="1"/>
    </row>
    <row r="30" spans="1:12" ht="27" customHeight="1" x14ac:dyDescent="0.25">
      <c r="A30" s="14" t="s">
        <v>36</v>
      </c>
      <c r="B30" s="14" t="s">
        <v>36</v>
      </c>
      <c r="C30" s="14" t="s">
        <v>70</v>
      </c>
      <c r="D30" s="15" t="s">
        <v>71</v>
      </c>
      <c r="E30" s="16">
        <v>0</v>
      </c>
      <c r="F30" s="16">
        <v>10</v>
      </c>
      <c r="G30" s="16">
        <v>42670706</v>
      </c>
      <c r="H30" s="16">
        <v>0</v>
      </c>
      <c r="I30" s="16">
        <v>148870260</v>
      </c>
      <c r="J30" s="16">
        <f t="shared" ref="J30:J36" si="2">I30-H30</f>
        <v>148870260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15</v>
      </c>
      <c r="C31" s="14" t="s">
        <v>36</v>
      </c>
      <c r="D31" s="15" t="s">
        <v>72</v>
      </c>
      <c r="E31" s="16">
        <v>253059504</v>
      </c>
      <c r="F31" s="16">
        <v>253059504</v>
      </c>
      <c r="G31" s="16">
        <v>163607829</v>
      </c>
      <c r="H31" s="16">
        <v>260391711</v>
      </c>
      <c r="I31" s="16">
        <v>292238856</v>
      </c>
      <c r="J31" s="16">
        <f t="shared" si="2"/>
        <v>31847145</v>
      </c>
      <c r="K31" s="17">
        <f t="shared" ref="K31:K36" si="3">(J31/H31)</f>
        <v>0.12230475723553275</v>
      </c>
      <c r="L31" s="1"/>
    </row>
    <row r="32" spans="1:12" ht="27" customHeight="1" x14ac:dyDescent="0.25">
      <c r="A32" s="14" t="s">
        <v>36</v>
      </c>
      <c r="B32" s="14" t="s">
        <v>36</v>
      </c>
      <c r="C32" s="14" t="s">
        <v>41</v>
      </c>
      <c r="D32" s="15" t="s">
        <v>53</v>
      </c>
      <c r="E32" s="16">
        <v>151987198</v>
      </c>
      <c r="F32" s="16">
        <v>151987198</v>
      </c>
      <c r="G32" s="16">
        <v>94701800</v>
      </c>
      <c r="H32" s="16">
        <v>155781874</v>
      </c>
      <c r="I32" s="16">
        <v>180451741</v>
      </c>
      <c r="J32" s="16">
        <f t="shared" si="2"/>
        <v>24669867</v>
      </c>
      <c r="K32" s="17">
        <f t="shared" si="3"/>
        <v>0.15836160117062142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73</v>
      </c>
      <c r="D33" s="15" t="s">
        <v>74</v>
      </c>
      <c r="E33" s="16">
        <v>101072306</v>
      </c>
      <c r="F33" s="16">
        <v>101072306</v>
      </c>
      <c r="G33" s="16">
        <v>68906029</v>
      </c>
      <c r="H33" s="16">
        <v>104609837</v>
      </c>
      <c r="I33" s="16">
        <v>111787115</v>
      </c>
      <c r="J33" s="16">
        <f t="shared" si="2"/>
        <v>7177278</v>
      </c>
      <c r="K33" s="17">
        <f t="shared" si="3"/>
        <v>6.8609972119543589E-2</v>
      </c>
      <c r="L33" s="1"/>
    </row>
    <row r="34" spans="1:12" ht="15" customHeight="1" x14ac:dyDescent="0.25">
      <c r="A34" s="14" t="s">
        <v>75</v>
      </c>
      <c r="B34" s="14" t="s">
        <v>36</v>
      </c>
      <c r="C34" s="14" t="s">
        <v>36</v>
      </c>
      <c r="D34" s="15" t="s">
        <v>76</v>
      </c>
      <c r="E34" s="16">
        <v>191639381</v>
      </c>
      <c r="F34" s="16">
        <v>189639381</v>
      </c>
      <c r="G34" s="16">
        <v>111551617</v>
      </c>
      <c r="H34" s="16">
        <v>198346760</v>
      </c>
      <c r="I34" s="16">
        <v>103529995</v>
      </c>
      <c r="J34" s="16">
        <f t="shared" si="2"/>
        <v>-94816765</v>
      </c>
      <c r="K34" s="17">
        <f t="shared" si="3"/>
        <v>-0.47803536090027382</v>
      </c>
      <c r="L34" s="1"/>
    </row>
    <row r="35" spans="1:12" ht="15" customHeight="1" x14ac:dyDescent="0.25">
      <c r="A35" s="14" t="s">
        <v>36</v>
      </c>
      <c r="B35" s="14" t="s">
        <v>11</v>
      </c>
      <c r="C35" s="14" t="s">
        <v>36</v>
      </c>
      <c r="D35" s="15" t="s">
        <v>47</v>
      </c>
      <c r="E35" s="16">
        <v>94837280</v>
      </c>
      <c r="F35" s="16">
        <v>92837280</v>
      </c>
      <c r="G35" s="16">
        <v>64357315</v>
      </c>
      <c r="H35" s="16">
        <v>98156585</v>
      </c>
      <c r="I35" s="16">
        <f>SUM(I36:I38)</f>
        <v>103529975</v>
      </c>
      <c r="J35" s="16">
        <f t="shared" si="2"/>
        <v>5373390</v>
      </c>
      <c r="K35" s="17">
        <f t="shared" si="3"/>
        <v>5.4743041437311617E-2</v>
      </c>
      <c r="L35" s="1"/>
    </row>
    <row r="36" spans="1:12" ht="27" customHeight="1" x14ac:dyDescent="0.25">
      <c r="A36" s="14" t="s">
        <v>36</v>
      </c>
      <c r="B36" s="14" t="s">
        <v>36</v>
      </c>
      <c r="C36" s="14" t="s">
        <v>41</v>
      </c>
      <c r="D36" s="15" t="s">
        <v>77</v>
      </c>
      <c r="E36" s="16">
        <v>89538031</v>
      </c>
      <c r="F36" s="16">
        <v>87538031</v>
      </c>
      <c r="G36" s="16">
        <v>61563584</v>
      </c>
      <c r="H36" s="16">
        <v>92671862</v>
      </c>
      <c r="I36" s="16">
        <v>98045252</v>
      </c>
      <c r="J36" s="16">
        <f t="shared" si="2"/>
        <v>5373390</v>
      </c>
      <c r="K36" s="17">
        <f t="shared" si="3"/>
        <v>5.7982972220845204E-2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48</v>
      </c>
      <c r="D37" s="15" t="s">
        <v>78</v>
      </c>
      <c r="E37" s="16">
        <v>3488816</v>
      </c>
      <c r="F37" s="16">
        <v>3488816</v>
      </c>
      <c r="G37" s="16">
        <v>1479563</v>
      </c>
      <c r="H37" s="16">
        <v>3610925</v>
      </c>
      <c r="I37" s="16">
        <v>3610925</v>
      </c>
      <c r="J37" s="18"/>
      <c r="K37" s="17" t="s">
        <v>36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79</v>
      </c>
      <c r="D38" s="15" t="s">
        <v>80</v>
      </c>
      <c r="E38" s="16">
        <v>1810433</v>
      </c>
      <c r="F38" s="16">
        <v>1810433</v>
      </c>
      <c r="G38" s="16">
        <v>1314168</v>
      </c>
      <c r="H38" s="16">
        <v>1873798</v>
      </c>
      <c r="I38" s="16">
        <v>1873798</v>
      </c>
      <c r="J38" s="18"/>
      <c r="K38" s="17" t="s">
        <v>36</v>
      </c>
      <c r="L38" s="1"/>
    </row>
    <row r="39" spans="1:12" ht="15" customHeight="1" x14ac:dyDescent="0.25">
      <c r="A39" s="14" t="s">
        <v>36</v>
      </c>
      <c r="B39" s="14" t="s">
        <v>15</v>
      </c>
      <c r="C39" s="14" t="s">
        <v>36</v>
      </c>
      <c r="D39" s="15" t="s">
        <v>72</v>
      </c>
      <c r="E39" s="16">
        <v>96802101</v>
      </c>
      <c r="F39" s="16">
        <v>96802101</v>
      </c>
      <c r="G39" s="16">
        <v>47194302</v>
      </c>
      <c r="H39" s="16">
        <v>100190175</v>
      </c>
      <c r="I39" s="16">
        <v>20</v>
      </c>
      <c r="J39" s="16">
        <f>I39-H39</f>
        <v>-100190155</v>
      </c>
      <c r="K39" s="17">
        <f>(J39/H39)</f>
        <v>-0.99999980037962799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81</v>
      </c>
      <c r="D40" s="15" t="s">
        <v>74</v>
      </c>
      <c r="E40" s="16">
        <v>96802101</v>
      </c>
      <c r="F40" s="16">
        <v>96802101</v>
      </c>
      <c r="G40" s="16">
        <v>47194302</v>
      </c>
      <c r="H40" s="16">
        <v>100190175</v>
      </c>
      <c r="I40" s="16">
        <v>20</v>
      </c>
      <c r="J40" s="16">
        <f>I40-H40</f>
        <v>-100190155</v>
      </c>
      <c r="K40" s="17">
        <f>(J40/H40)</f>
        <v>-0.99999980037962799</v>
      </c>
      <c r="L40" s="1"/>
    </row>
    <row r="41" spans="1:12" ht="5.2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"/>
    </row>
    <row r="42" spans="1:12" ht="6.7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9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32" t="s">
        <v>82</v>
      </c>
      <c r="B44" s="33"/>
      <c r="C44" s="33"/>
      <c r="D44" s="33"/>
      <c r="E44" s="20">
        <v>1768440587</v>
      </c>
      <c r="F44" s="20">
        <v>1789627203</v>
      </c>
      <c r="G44" s="20">
        <v>1658071646</v>
      </c>
      <c r="H44" s="20">
        <v>1829944770</v>
      </c>
      <c r="I44" s="20">
        <v>2318421568</v>
      </c>
      <c r="J44" s="20">
        <v>488476798</v>
      </c>
      <c r="K44" s="21">
        <v>0.26693526821577246</v>
      </c>
      <c r="L44" s="1"/>
    </row>
    <row r="45" spans="1:12" ht="15" customHeight="1" x14ac:dyDescent="0.25">
      <c r="A45" s="34" t="s">
        <v>83</v>
      </c>
      <c r="B45" s="35"/>
      <c r="C45" s="35"/>
      <c r="D45" s="35"/>
      <c r="E45" s="35"/>
      <c r="F45" s="35"/>
      <c r="G45" s="35"/>
      <c r="H45" s="35"/>
      <c r="I45" s="35"/>
      <c r="J45" s="1"/>
      <c r="K45" s="1"/>
      <c r="L45" s="1"/>
    </row>
    <row r="46" spans="1:12" ht="10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" top="0" bottom="0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2023-10-02T19:41:23Z</dcterms:modified>
</cp:coreProperties>
</file>